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15600" windowHeight="11700" tabRatio="599" activeTab="2"/>
  </bookViews>
  <sheets>
    <sheet name="ведомость  7-11" sheetId="19" r:id="rId1"/>
    <sheet name="ведомость 12-18" sheetId="16" r:id="rId2"/>
    <sheet name="12день  " sheetId="26" r:id="rId3"/>
    <sheet name="11день  " sheetId="25" r:id="rId4"/>
    <sheet name="10день " sheetId="20" r:id="rId5"/>
    <sheet name="9 день " sheetId="21" r:id="rId6"/>
    <sheet name="8 день " sheetId="22" r:id="rId7"/>
    <sheet name="7 день " sheetId="12" r:id="rId8"/>
    <sheet name="6 день" sheetId="11" r:id="rId9"/>
    <sheet name="5 день " sheetId="10" r:id="rId10"/>
    <sheet name="4 день" sheetId="9" r:id="rId11"/>
    <sheet name="3 день" sheetId="8" r:id="rId12"/>
    <sheet name="2 день" sheetId="7" r:id="rId13"/>
    <sheet name="1 день" sheetId="6" r:id="rId14"/>
    <sheet name="БЖУ" sheetId="24" r:id="rId15"/>
    <sheet name="свод1" sheetId="3" r:id="rId16"/>
    <sheet name="свод  2" sheetId="23" r:id="rId17"/>
    <sheet name="прил 9" sheetId="27" r:id="rId18"/>
    <sheet name="прил.10" sheetId="28" r:id="rId19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7" i="12"/>
  <c r="J57"/>
  <c r="K57"/>
  <c r="N57"/>
  <c r="O57"/>
  <c r="P57"/>
  <c r="Q57"/>
  <c r="H57"/>
  <c r="H25"/>
  <c r="I19" i="11"/>
  <c r="J19"/>
  <c r="K19"/>
  <c r="N19"/>
  <c r="O19"/>
  <c r="P19"/>
  <c r="Q19"/>
  <c r="H19"/>
  <c r="D9" i="28"/>
  <c r="C9"/>
  <c r="I7" i="16" l="1"/>
  <c r="N50" i="9" l="1"/>
  <c r="O50"/>
  <c r="P50"/>
  <c r="Q50"/>
  <c r="H50"/>
  <c r="I50"/>
  <c r="J50"/>
  <c r="K50"/>
  <c r="N18" i="6"/>
  <c r="O18"/>
  <c r="P18"/>
  <c r="Q18"/>
  <c r="H18"/>
  <c r="I18"/>
  <c r="J18"/>
  <c r="K18"/>
  <c r="M21" i="24"/>
  <c r="K21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8"/>
  <c r="M9"/>
  <c r="M10"/>
  <c r="M11"/>
  <c r="M12"/>
  <c r="M13"/>
  <c r="M14"/>
  <c r="M15"/>
  <c r="M16"/>
  <c r="M17"/>
  <c r="M18"/>
  <c r="M19"/>
  <c r="M20"/>
  <c r="M22"/>
  <c r="M23"/>
  <c r="M24"/>
  <c r="M25"/>
  <c r="M26"/>
  <c r="M27"/>
  <c r="M28"/>
  <c r="M29"/>
  <c r="M30"/>
  <c r="M31"/>
  <c r="M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8"/>
  <c r="K9"/>
  <c r="K10"/>
  <c r="K11"/>
  <c r="K12"/>
  <c r="K13"/>
  <c r="K14"/>
  <c r="K16"/>
  <c r="K17"/>
  <c r="K18"/>
  <c r="K20"/>
  <c r="K22"/>
  <c r="K24"/>
  <c r="K25"/>
  <c r="K26"/>
  <c r="K27"/>
  <c r="K28"/>
  <c r="K29"/>
  <c r="K30"/>
  <c r="K31"/>
  <c r="K8"/>
  <c r="L24" i="16"/>
  <c r="L24" i="19"/>
  <c r="R32" i="16"/>
  <c r="R32" i="19"/>
  <c r="S32" i="16"/>
  <c r="E32"/>
  <c r="R31"/>
  <c r="S31" s="1"/>
  <c r="E31"/>
  <c r="E32" i="19"/>
  <c r="K33" i="24" l="1"/>
  <c r="L33"/>
  <c r="M33"/>
  <c r="N33"/>
  <c r="K32"/>
  <c r="L32"/>
  <c r="M32"/>
  <c r="N32"/>
  <c r="Q24" i="19"/>
  <c r="P24"/>
  <c r="I24"/>
  <c r="Q24" i="16"/>
  <c r="P24"/>
  <c r="Q23" i="19"/>
  <c r="P23"/>
  <c r="Q21" i="16"/>
  <c r="P21"/>
  <c r="Q21" i="19"/>
  <c r="P21"/>
  <c r="Q10" i="16"/>
  <c r="Q10" i="19"/>
  <c r="P10"/>
  <c r="P10" i="16"/>
  <c r="I50" i="25"/>
  <c r="J50"/>
  <c r="K50"/>
  <c r="N50"/>
  <c r="O50"/>
  <c r="P50"/>
  <c r="Q50"/>
  <c r="H50"/>
  <c r="Q17" i="16"/>
  <c r="P17"/>
  <c r="Q17" i="19"/>
  <c r="P17"/>
  <c r="N17" i="26"/>
  <c r="O17"/>
  <c r="P17"/>
  <c r="Q17"/>
  <c r="I17"/>
  <c r="J17"/>
  <c r="K17"/>
  <c r="H17"/>
  <c r="I41"/>
  <c r="J41"/>
  <c r="K41"/>
  <c r="N41"/>
  <c r="O41"/>
  <c r="P41"/>
  <c r="Q41"/>
  <c r="H41"/>
  <c r="F23" i="16"/>
  <c r="I16" i="25"/>
  <c r="J16"/>
  <c r="K16"/>
  <c r="N16"/>
  <c r="O16"/>
  <c r="P16"/>
  <c r="Q16"/>
  <c r="H16"/>
  <c r="F6" i="16"/>
  <c r="F6" i="19"/>
  <c r="R5" i="16"/>
  <c r="S5" s="1"/>
  <c r="R8"/>
  <c r="R13"/>
  <c r="S13" s="1"/>
  <c r="R14"/>
  <c r="S14" s="1"/>
  <c r="R15"/>
  <c r="R16"/>
  <c r="S16" s="1"/>
  <c r="R18"/>
  <c r="R19"/>
  <c r="S19" s="1"/>
  <c r="R26"/>
  <c r="S26" s="1"/>
  <c r="R27"/>
  <c r="S27" s="1"/>
  <c r="R28"/>
  <c r="S28" s="1"/>
  <c r="R29"/>
  <c r="S29" s="1"/>
  <c r="R30"/>
  <c r="E19"/>
  <c r="E20"/>
  <c r="E21"/>
  <c r="E22"/>
  <c r="E23"/>
  <c r="E24"/>
  <c r="E25"/>
  <c r="E26"/>
  <c r="E27"/>
  <c r="E28"/>
  <c r="E29"/>
  <c r="E30"/>
  <c r="E18"/>
  <c r="E5"/>
  <c r="E6"/>
  <c r="E7"/>
  <c r="E8"/>
  <c r="E9"/>
  <c r="E10"/>
  <c r="E11"/>
  <c r="E12"/>
  <c r="E13"/>
  <c r="E14"/>
  <c r="E15"/>
  <c r="E16"/>
  <c r="E4"/>
  <c r="M16" i="19"/>
  <c r="F16"/>
  <c r="R5"/>
  <c r="S5" s="1"/>
  <c r="R8"/>
  <c r="R13"/>
  <c r="R14"/>
  <c r="R15"/>
  <c r="R18"/>
  <c r="R19"/>
  <c r="S19" s="1"/>
  <c r="R26"/>
  <c r="S26" s="1"/>
  <c r="R27"/>
  <c r="S27" s="1"/>
  <c r="R28"/>
  <c r="S28" s="1"/>
  <c r="R29"/>
  <c r="S29" s="1"/>
  <c r="R30"/>
  <c r="S30" s="1"/>
  <c r="R31"/>
  <c r="S31" s="1"/>
  <c r="E19"/>
  <c r="E20"/>
  <c r="E21"/>
  <c r="E22"/>
  <c r="E23"/>
  <c r="E24"/>
  <c r="E25"/>
  <c r="E26"/>
  <c r="E27"/>
  <c r="E28"/>
  <c r="E29"/>
  <c r="E30"/>
  <c r="E31"/>
  <c r="E18"/>
  <c r="E5"/>
  <c r="E6"/>
  <c r="E7"/>
  <c r="E8"/>
  <c r="E9"/>
  <c r="E10"/>
  <c r="E11"/>
  <c r="E12"/>
  <c r="E13"/>
  <c r="E14"/>
  <c r="E15"/>
  <c r="E16"/>
  <c r="E4"/>
  <c r="R16" l="1"/>
  <c r="S16" s="1"/>
  <c r="S14"/>
  <c r="S15" i="16"/>
  <c r="S15" i="19"/>
  <c r="S18" i="16"/>
  <c r="S30"/>
  <c r="S8"/>
  <c r="S8" i="19"/>
  <c r="I51" i="25"/>
  <c r="K51"/>
  <c r="O51"/>
  <c r="Q51"/>
  <c r="H51"/>
  <c r="J51"/>
  <c r="N51"/>
  <c r="P51"/>
  <c r="H42" i="26"/>
  <c r="J42"/>
  <c r="N42"/>
  <c r="P42"/>
  <c r="I42"/>
  <c r="K42"/>
  <c r="O42"/>
  <c r="Q42"/>
  <c r="O54" i="8"/>
  <c r="P54"/>
  <c r="Q54"/>
  <c r="N54"/>
  <c r="O44" i="10"/>
  <c r="P44"/>
  <c r="Q44"/>
  <c r="N44"/>
  <c r="O47" i="6"/>
  <c r="P47"/>
  <c r="Q47"/>
  <c r="N47"/>
  <c r="O25" i="12"/>
  <c r="P25"/>
  <c r="Q25"/>
  <c r="N25"/>
  <c r="I47" i="6"/>
  <c r="J47"/>
  <c r="K47"/>
  <c r="H47"/>
  <c r="F21" i="16"/>
  <c r="N24"/>
  <c r="N24" i="19"/>
  <c r="O17"/>
  <c r="O17" i="16"/>
  <c r="N4" i="19" l="1"/>
  <c r="M22" i="16"/>
  <c r="L22"/>
  <c r="G22"/>
  <c r="M22" i="19"/>
  <c r="L22"/>
  <c r="H22"/>
  <c r="H21"/>
  <c r="H21" i="16"/>
  <c r="H22"/>
  <c r="L21"/>
  <c r="L21" i="19"/>
  <c r="F21"/>
  <c r="G21" i="16"/>
  <c r="G21" i="19"/>
  <c r="G22"/>
  <c r="F22" i="16"/>
  <c r="F22" i="19"/>
  <c r="H24"/>
  <c r="F24"/>
  <c r="F24" i="16"/>
  <c r="G24" i="19"/>
  <c r="G24" i="16"/>
  <c r="O9"/>
  <c r="O9" i="19"/>
  <c r="O6" i="16"/>
  <c r="O10"/>
  <c r="O21" i="19"/>
  <c r="O10"/>
  <c r="G9"/>
  <c r="G10"/>
  <c r="H10"/>
  <c r="H10" i="16"/>
  <c r="G10"/>
  <c r="F10"/>
  <c r="F10" i="19"/>
  <c r="O23"/>
  <c r="R23" s="1"/>
  <c r="O23" i="16"/>
  <c r="R23" s="1"/>
  <c r="N4"/>
  <c r="O22"/>
  <c r="O22" i="19"/>
  <c r="O24"/>
  <c r="K21" l="1"/>
  <c r="K22"/>
  <c r="K21" i="16"/>
  <c r="K22"/>
  <c r="I25"/>
  <c r="J21"/>
  <c r="J21" i="19"/>
  <c r="J22"/>
  <c r="J22" i="16"/>
  <c r="M24"/>
  <c r="M24" i="19"/>
  <c r="N21" i="16"/>
  <c r="N21" i="19"/>
  <c r="I21" i="16"/>
  <c r="I21" i="19"/>
  <c r="I24" i="9"/>
  <c r="J24"/>
  <c r="K24"/>
  <c r="N24"/>
  <c r="O24"/>
  <c r="P24"/>
  <c r="Q24"/>
  <c r="H24"/>
  <c r="N11" i="19"/>
  <c r="I18" i="21"/>
  <c r="J18"/>
  <c r="K18"/>
  <c r="N18"/>
  <c r="O18"/>
  <c r="P18"/>
  <c r="Q18"/>
  <c r="H18"/>
  <c r="M10" i="19"/>
  <c r="M10" i="16"/>
  <c r="M9"/>
  <c r="M9" i="19"/>
  <c r="E17" i="16"/>
  <c r="Q51" i="9" l="1"/>
  <c r="O51"/>
  <c r="P51"/>
  <c r="N51"/>
  <c r="M20" i="16"/>
  <c r="M20" i="19"/>
  <c r="I9" l="1"/>
  <c r="I17"/>
  <c r="I22"/>
  <c r="I24" i="16"/>
  <c r="I22"/>
  <c r="I17"/>
  <c r="I9"/>
  <c r="I6"/>
  <c r="I6" i="19"/>
  <c r="I7"/>
  <c r="I4" i="16"/>
  <c r="I4" i="19"/>
  <c r="J24"/>
  <c r="J10"/>
  <c r="J9"/>
  <c r="J7"/>
  <c r="J6"/>
  <c r="J4"/>
  <c r="J24" i="16"/>
  <c r="J17"/>
  <c r="J10"/>
  <c r="J9"/>
  <c r="J7"/>
  <c r="J6"/>
  <c r="J4"/>
  <c r="K4"/>
  <c r="K6"/>
  <c r="K7"/>
  <c r="K9"/>
  <c r="K10"/>
  <c r="K11"/>
  <c r="K17"/>
  <c r="K20"/>
  <c r="K24"/>
  <c r="K25"/>
  <c r="R25" s="1"/>
  <c r="S25" s="1"/>
  <c r="K25" i="19"/>
  <c r="K24"/>
  <c r="K20"/>
  <c r="K17"/>
  <c r="K11"/>
  <c r="K10"/>
  <c r="K9"/>
  <c r="K7"/>
  <c r="K6"/>
  <c r="K4"/>
  <c r="M4" i="16"/>
  <c r="L4"/>
  <c r="L6"/>
  <c r="L7"/>
  <c r="L9"/>
  <c r="L10"/>
  <c r="L20"/>
  <c r="R24" i="19"/>
  <c r="L20"/>
  <c r="L10"/>
  <c r="L9"/>
  <c r="L7"/>
  <c r="L6"/>
  <c r="L4"/>
  <c r="M11" i="16"/>
  <c r="M11" i="19"/>
  <c r="M7" i="16"/>
  <c r="M21"/>
  <c r="M25" i="19"/>
  <c r="M21"/>
  <c r="R21" s="1"/>
  <c r="M7"/>
  <c r="M4"/>
  <c r="M6"/>
  <c r="M6" i="16"/>
  <c r="R12"/>
  <c r="N9"/>
  <c r="N7"/>
  <c r="N22"/>
  <c r="R22" s="1"/>
  <c r="N22" i="19"/>
  <c r="R12"/>
  <c r="S12" s="1"/>
  <c r="N9"/>
  <c r="N7"/>
  <c r="O24" i="16"/>
  <c r="O21"/>
  <c r="O20"/>
  <c r="O4"/>
  <c r="O7" i="19"/>
  <c r="O20"/>
  <c r="N58" i="11"/>
  <c r="O58"/>
  <c r="P58"/>
  <c r="Q58"/>
  <c r="R22" i="19" l="1"/>
  <c r="R20" i="16"/>
  <c r="S20" s="1"/>
  <c r="R11"/>
  <c r="S11" s="1"/>
  <c r="R10"/>
  <c r="S10" s="1"/>
  <c r="R21"/>
  <c r="S21" s="1"/>
  <c r="R7"/>
  <c r="S7" s="1"/>
  <c r="R4"/>
  <c r="S4" s="1"/>
  <c r="R6"/>
  <c r="S6" s="1"/>
  <c r="R9"/>
  <c r="S9" s="1"/>
  <c r="R17"/>
  <c r="R11" i="19"/>
  <c r="S11" s="1"/>
  <c r="R20"/>
  <c r="S20" s="1"/>
  <c r="R25"/>
  <c r="S25" s="1"/>
  <c r="R17"/>
  <c r="R9"/>
  <c r="S9" s="1"/>
  <c r="R4"/>
  <c r="S4" s="1"/>
  <c r="R7"/>
  <c r="R6"/>
  <c r="S6" s="1"/>
  <c r="R10"/>
  <c r="S10" s="1"/>
  <c r="R24" i="16"/>
  <c r="S24" i="19"/>
  <c r="S22"/>
  <c r="S22" i="16"/>
  <c r="S21" i="19"/>
  <c r="S7"/>
  <c r="I17" i="10"/>
  <c r="J17"/>
  <c r="K17"/>
  <c r="N17"/>
  <c r="O17"/>
  <c r="P17"/>
  <c r="Q17"/>
  <c r="H17"/>
  <c r="S24" i="16" l="1"/>
  <c r="I22" i="8"/>
  <c r="J22"/>
  <c r="K22"/>
  <c r="N22"/>
  <c r="O22"/>
  <c r="P22"/>
  <c r="Q22"/>
  <c r="H22"/>
  <c r="O48" i="6"/>
  <c r="P48"/>
  <c r="Q48"/>
  <c r="I54" i="8"/>
  <c r="J54"/>
  <c r="K54"/>
  <c r="H54"/>
  <c r="N48" i="6" l="1"/>
  <c r="N55" i="8"/>
  <c r="O55"/>
  <c r="P55"/>
  <c r="Q55"/>
  <c r="I58" i="11" l="1"/>
  <c r="I59" s="1"/>
  <c r="J58"/>
  <c r="J59" s="1"/>
  <c r="K58"/>
  <c r="K59" s="1"/>
  <c r="H58"/>
  <c r="H59" s="1"/>
  <c r="I19" i="7"/>
  <c r="J19"/>
  <c r="K19"/>
  <c r="N19"/>
  <c r="O19"/>
  <c r="P19"/>
  <c r="Q19"/>
  <c r="H19"/>
  <c r="O54"/>
  <c r="P54"/>
  <c r="Q54"/>
  <c r="N54"/>
  <c r="I54"/>
  <c r="J54"/>
  <c r="K54"/>
  <c r="H54"/>
  <c r="P55" l="1"/>
  <c r="N55"/>
  <c r="Q55"/>
  <c r="O55"/>
  <c r="I44" i="10" l="1"/>
  <c r="J44"/>
  <c r="K44"/>
  <c r="H44"/>
  <c r="Q59" i="11"/>
  <c r="P59"/>
  <c r="O59"/>
  <c r="N59"/>
  <c r="I25" i="12"/>
  <c r="I58" s="1"/>
  <c r="J25"/>
  <c r="K25"/>
  <c r="O43" i="22"/>
  <c r="P43"/>
  <c r="Q43"/>
  <c r="N43"/>
  <c r="I43"/>
  <c r="J43"/>
  <c r="K43"/>
  <c r="H43"/>
  <c r="I41" i="21"/>
  <c r="J41"/>
  <c r="K41"/>
  <c r="N41"/>
  <c r="N42" s="1"/>
  <c r="O41"/>
  <c r="O42" s="1"/>
  <c r="P41"/>
  <c r="P42" s="1"/>
  <c r="Q41"/>
  <c r="Q42" s="1"/>
  <c r="H41"/>
  <c r="Q57" i="20"/>
  <c r="P57"/>
  <c r="O57"/>
  <c r="N57"/>
  <c r="Q23"/>
  <c r="P23"/>
  <c r="O23"/>
  <c r="N23"/>
  <c r="H58" i="12" l="1"/>
  <c r="K58"/>
  <c r="J58"/>
  <c r="Q58" i="20"/>
  <c r="O58"/>
  <c r="N58"/>
  <c r="P58"/>
  <c r="O45" i="10"/>
  <c r="Q45"/>
  <c r="N45"/>
  <c r="P45"/>
  <c r="Q18" i="22"/>
  <c r="P18"/>
  <c r="O18"/>
  <c r="N18"/>
  <c r="K18"/>
  <c r="J18"/>
  <c r="I18"/>
  <c r="H18"/>
  <c r="O44" l="1"/>
  <c r="Q44"/>
  <c r="N44"/>
  <c r="P44"/>
  <c r="K44"/>
  <c r="J44"/>
  <c r="I44"/>
  <c r="H44"/>
  <c r="K57" i="20"/>
  <c r="J57"/>
  <c r="I57"/>
  <c r="H57"/>
  <c r="K23"/>
  <c r="J23"/>
  <c r="I23"/>
  <c r="H23"/>
  <c r="E17" i="19"/>
  <c r="K42" i="21" l="1"/>
  <c r="J42"/>
  <c r="I42"/>
  <c r="H42"/>
  <c r="K58" i="20"/>
  <c r="J58"/>
  <c r="I58"/>
  <c r="H58"/>
  <c r="N58" i="12" l="1"/>
  <c r="O58"/>
  <c r="P58"/>
  <c r="Q58"/>
  <c r="H48" i="6" l="1"/>
  <c r="H55" i="8"/>
  <c r="H45" i="10"/>
  <c r="I45"/>
  <c r="J45"/>
  <c r="K45"/>
  <c r="J51" i="9"/>
  <c r="K51"/>
  <c r="H51"/>
  <c r="I51"/>
  <c r="I55" i="8"/>
  <c r="J55"/>
  <c r="K55"/>
  <c r="K48" i="6" l="1"/>
  <c r="J48"/>
  <c r="I48"/>
  <c r="H55" i="7" l="1"/>
  <c r="K55"/>
  <c r="J55"/>
  <c r="I55"/>
</calcChain>
</file>

<file path=xl/comments1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<sst xmlns="http://schemas.openxmlformats.org/spreadsheetml/2006/main" count="1844" uniqueCount="457">
  <si>
    <t xml:space="preserve">1 день </t>
  </si>
  <si>
    <t>2 день</t>
  </si>
  <si>
    <t>3 день</t>
  </si>
  <si>
    <t>4 день</t>
  </si>
  <si>
    <t xml:space="preserve">5 день </t>
  </si>
  <si>
    <t>наименование блюда</t>
  </si>
  <si>
    <t>наименование  блюда</t>
  </si>
  <si>
    <t>завтрак</t>
  </si>
  <si>
    <t>100</t>
  </si>
  <si>
    <t>200</t>
  </si>
  <si>
    <t>сыр твердый</t>
  </si>
  <si>
    <t>хлеб пшеничный</t>
  </si>
  <si>
    <t>обед</t>
  </si>
  <si>
    <t xml:space="preserve">огурец свежий </t>
  </si>
  <si>
    <t>сок фруктовый</t>
  </si>
  <si>
    <t>хлеб ржаной</t>
  </si>
  <si>
    <t>180</t>
  </si>
  <si>
    <t xml:space="preserve">6 день </t>
  </si>
  <si>
    <t>8 день</t>
  </si>
  <si>
    <t>9 день</t>
  </si>
  <si>
    <t>№ тк</t>
  </si>
  <si>
    <t xml:space="preserve">наименование блюда </t>
  </si>
  <si>
    <t>наименование продуктов</t>
  </si>
  <si>
    <t>брутто</t>
  </si>
  <si>
    <t>нетто</t>
  </si>
  <si>
    <t>б</t>
  </si>
  <si>
    <t>ж</t>
  </si>
  <si>
    <t>у</t>
  </si>
  <si>
    <t>Ккал</t>
  </si>
  <si>
    <t>макаронные изделия</t>
  </si>
  <si>
    <t>масло сливочное</t>
  </si>
  <si>
    <t>чай</t>
  </si>
  <si>
    <t>сахар</t>
  </si>
  <si>
    <t>капуста свежая</t>
  </si>
  <si>
    <t>картофель</t>
  </si>
  <si>
    <t>лук репчатый</t>
  </si>
  <si>
    <t>морковь</t>
  </si>
  <si>
    <t>томатное пюре</t>
  </si>
  <si>
    <t>масло растительное</t>
  </si>
  <si>
    <t>сметана</t>
  </si>
  <si>
    <t xml:space="preserve">мясо свинина </t>
  </si>
  <si>
    <t>крупа рисовая</t>
  </si>
  <si>
    <t>смородина</t>
  </si>
  <si>
    <t>капуста белокочанная</t>
  </si>
  <si>
    <t xml:space="preserve">свекла </t>
  </si>
  <si>
    <t>огурцы соленые</t>
  </si>
  <si>
    <t>сухари</t>
  </si>
  <si>
    <t>рулет мясной</t>
  </si>
  <si>
    <t>яйца</t>
  </si>
  <si>
    <t>крупа гречневая</t>
  </si>
  <si>
    <t>крупа пшенная</t>
  </si>
  <si>
    <t>молоко</t>
  </si>
  <si>
    <t xml:space="preserve">масло сливочное </t>
  </si>
  <si>
    <t>творог</t>
  </si>
  <si>
    <t>крупа манная</t>
  </si>
  <si>
    <t xml:space="preserve">сметана </t>
  </si>
  <si>
    <t>ванилин</t>
  </si>
  <si>
    <t>мука пшеничная</t>
  </si>
  <si>
    <t>яблоко свежее</t>
  </si>
  <si>
    <t>какао порошок</t>
  </si>
  <si>
    <t xml:space="preserve">молоко </t>
  </si>
  <si>
    <t>помидоры свежие</t>
  </si>
  <si>
    <t>огурцы свежие</t>
  </si>
  <si>
    <t>горох</t>
  </si>
  <si>
    <t>филе минтая</t>
  </si>
  <si>
    <t>соус белый</t>
  </si>
  <si>
    <t xml:space="preserve">картофель </t>
  </si>
  <si>
    <t>сок яблочный</t>
  </si>
  <si>
    <t>свекла</t>
  </si>
  <si>
    <t>мясо свинина</t>
  </si>
  <si>
    <t xml:space="preserve">крупа рис </t>
  </si>
  <si>
    <t>филе кур</t>
  </si>
  <si>
    <t xml:space="preserve">сыр твердый </t>
  </si>
  <si>
    <t>крупа</t>
  </si>
  <si>
    <t xml:space="preserve">сахар </t>
  </si>
  <si>
    <t>марковь</t>
  </si>
  <si>
    <t>зеленый горошек</t>
  </si>
  <si>
    <t>яйцо</t>
  </si>
  <si>
    <t>крупа перловая</t>
  </si>
  <si>
    <t>соус сметанный</t>
  </si>
  <si>
    <t xml:space="preserve">томат пюре </t>
  </si>
  <si>
    <t>печень говяжья</t>
  </si>
  <si>
    <t>крахмал</t>
  </si>
  <si>
    <t xml:space="preserve">мосло растительное </t>
  </si>
  <si>
    <t>кофейный напиток</t>
  </si>
  <si>
    <t xml:space="preserve">сухари </t>
  </si>
  <si>
    <t xml:space="preserve">сосиски </t>
  </si>
  <si>
    <t>мука</t>
  </si>
  <si>
    <t xml:space="preserve"> </t>
  </si>
  <si>
    <t>молоко или вода</t>
  </si>
  <si>
    <t>лимон</t>
  </si>
  <si>
    <t>томат пюре</t>
  </si>
  <si>
    <t xml:space="preserve">мясо </t>
  </si>
  <si>
    <t>сухофрукты</t>
  </si>
  <si>
    <t>филе куриное</t>
  </si>
  <si>
    <t>какао</t>
  </si>
  <si>
    <t>сыр</t>
  </si>
  <si>
    <t>рыба</t>
  </si>
  <si>
    <t>птица</t>
  </si>
  <si>
    <t>мясо</t>
  </si>
  <si>
    <t>фрукты</t>
  </si>
  <si>
    <t>овощи</t>
  </si>
  <si>
    <t>макароны</t>
  </si>
  <si>
    <t xml:space="preserve">крупа </t>
  </si>
  <si>
    <t xml:space="preserve"> в день </t>
  </si>
  <si>
    <t>среднее за 1 день</t>
  </si>
  <si>
    <t>фактически выдано продуктов в нетто по дням на одного человека</t>
  </si>
  <si>
    <t>наименование группы продуктов</t>
  </si>
  <si>
    <t>№ п/п</t>
  </si>
  <si>
    <t>субпродукты (печень)</t>
  </si>
  <si>
    <t>коф. напиток</t>
  </si>
  <si>
    <t>день</t>
  </si>
  <si>
    <t>возраст</t>
  </si>
  <si>
    <t xml:space="preserve">итого в день </t>
  </si>
  <si>
    <t>Ккаал</t>
  </si>
  <si>
    <t xml:space="preserve">средний показатель </t>
  </si>
  <si>
    <t>норма</t>
  </si>
  <si>
    <t xml:space="preserve">томат </t>
  </si>
  <si>
    <t>12 и ст.</t>
  </si>
  <si>
    <t>12 л и ст.</t>
  </si>
  <si>
    <t>норма продуктов в граммах (нетто) 60%</t>
  </si>
  <si>
    <t>7-11л</t>
  </si>
  <si>
    <t>специи</t>
  </si>
  <si>
    <t xml:space="preserve">возрастная категория 7-11 лет </t>
  </si>
  <si>
    <t>7-11 лет</t>
  </si>
  <si>
    <t>12-18л</t>
  </si>
  <si>
    <t>повидло</t>
  </si>
  <si>
    <t>Сырник из творога</t>
  </si>
  <si>
    <t>яйца 48,0</t>
  </si>
  <si>
    <t xml:space="preserve">Какао с молоком </t>
  </si>
  <si>
    <t xml:space="preserve">Фрукт свежий </t>
  </si>
  <si>
    <t>ОБЕД</t>
  </si>
  <si>
    <t>ЗАВТРАК</t>
  </si>
  <si>
    <t>Салат картофельный с солеными огурцами и зеленым горошком</t>
  </si>
  <si>
    <t>горошек консервиров.</t>
  </si>
  <si>
    <t>огурцы консервиров.</t>
  </si>
  <si>
    <t>200/15</t>
  </si>
  <si>
    <t>ДОПОЛНИТЕЛЬНО</t>
  </si>
  <si>
    <t xml:space="preserve">Салат из свежих помидор </t>
  </si>
  <si>
    <t>Салат из капусты и свеклы</t>
  </si>
  <si>
    <t>Котлета мясная</t>
  </si>
  <si>
    <t>Тефтели мясные с рисом "Ежики"</t>
  </si>
  <si>
    <t>Каша гречневая рассыпчатая</t>
  </si>
  <si>
    <t>Рыба, запеченная с яйцом</t>
  </si>
  <si>
    <t>Сок фруктовый</t>
  </si>
  <si>
    <t>Макаронные изделия  запеченные с сыром</t>
  </si>
  <si>
    <t>масса полуфабрикатов</t>
  </si>
  <si>
    <t>Хлеб пшеничный</t>
  </si>
  <si>
    <t>Чай с сахаром</t>
  </si>
  <si>
    <t>Салат картофельный с кукурузой и морковью</t>
  </si>
  <si>
    <t>кукуруза консервированная</t>
  </si>
  <si>
    <t>Суп картофельный с бобовыми  с курицей</t>
  </si>
  <si>
    <t xml:space="preserve">Жаркое по-домашнему </t>
  </si>
  <si>
    <t xml:space="preserve">Компот из смеси сухофруктов </t>
  </si>
  <si>
    <t>Хлеб ржаной</t>
  </si>
  <si>
    <t>7-11лет</t>
  </si>
  <si>
    <t xml:space="preserve">возрастная категория 12-18 лет </t>
  </si>
  <si>
    <t>ИТОГО ЗАВТРАК</t>
  </si>
  <si>
    <t>ВСЕГО ЗА ДЕНЬ</t>
  </si>
  <si>
    <t>Возраст</t>
  </si>
  <si>
    <t>Наименование продуктов</t>
  </si>
  <si>
    <t>10  ДЕНЬ</t>
  </si>
  <si>
    <t>250/15</t>
  </si>
  <si>
    <t xml:space="preserve">Возрастная категория 7-11 лет </t>
  </si>
  <si>
    <t xml:space="preserve">Возрастная категория 12 лет и старше </t>
  </si>
  <si>
    <t>Винегрет овощной</t>
  </si>
  <si>
    <t xml:space="preserve">Салат из моркови </t>
  </si>
  <si>
    <t>Котлеты из кур припущенные</t>
  </si>
  <si>
    <t>Тефтели рыбные</t>
  </si>
  <si>
    <t>Капуста тушеная</t>
  </si>
  <si>
    <t xml:space="preserve">Плов из отварной птицы </t>
  </si>
  <si>
    <t xml:space="preserve">Чай с  лимоном </t>
  </si>
  <si>
    <t>Сыр твердый</t>
  </si>
  <si>
    <t xml:space="preserve">Компот из сухих фруктов  </t>
  </si>
  <si>
    <t>изюм</t>
  </si>
  <si>
    <t>Печень говяжья по-строгоновски</t>
  </si>
  <si>
    <t>сливочное масло</t>
  </si>
  <si>
    <t xml:space="preserve">масло растительное </t>
  </si>
  <si>
    <t>100/50</t>
  </si>
  <si>
    <t>ИТОГО ОБЕД</t>
  </si>
  <si>
    <t>Салат овощной с зеленым горошком</t>
  </si>
  <si>
    <t>Салат из свежих огурцов</t>
  </si>
  <si>
    <t>Курица в соусе с томатом</t>
  </si>
  <si>
    <t>Макаронные изделия отварные</t>
  </si>
  <si>
    <t>8 ДЕНЬ</t>
  </si>
  <si>
    <t>куры Iкатегории</t>
  </si>
  <si>
    <t xml:space="preserve">возрастная категория 12 лет и старше </t>
  </si>
  <si>
    <t>12л и стар.</t>
  </si>
  <si>
    <t>ЗАТРАК</t>
  </si>
  <si>
    <t>ИТОГО  ЗАВТРАК</t>
  </si>
  <si>
    <t>7 ДЕНЬ</t>
  </si>
  <si>
    <t xml:space="preserve">Каша рисовая молочная жидкая </t>
  </si>
  <si>
    <t xml:space="preserve">Кофейный напиток с молоком </t>
  </si>
  <si>
    <t>Запеканка из творога с повидлом</t>
  </si>
  <si>
    <t>60/30</t>
  </si>
  <si>
    <t>80/50</t>
  </si>
  <si>
    <t xml:space="preserve">  134,    357</t>
  </si>
  <si>
    <t>Салат из свеклы отварной</t>
  </si>
  <si>
    <t xml:space="preserve"> Картофельное пюре </t>
  </si>
  <si>
    <t>СОУС ТОМАТНЫЙ</t>
  </si>
  <si>
    <t>кукуруза консервир.</t>
  </si>
  <si>
    <t xml:space="preserve">Салат из свежей капусты </t>
  </si>
  <si>
    <t>Каша перловая рассыпчатая</t>
  </si>
  <si>
    <t>Голубцы ленивые</t>
  </si>
  <si>
    <t>Сосиски отварные</t>
  </si>
  <si>
    <t>12л. и стар.</t>
  </si>
  <si>
    <t>6 ДЕНЬ</t>
  </si>
  <si>
    <t>5 ДЕНЬ</t>
  </si>
  <si>
    <t>Рис припущенный</t>
  </si>
  <si>
    <t>Рагу из овощей</t>
  </si>
  <si>
    <t>Салат из сырых овощей</t>
  </si>
  <si>
    <t>Салат из свежих помидоров</t>
  </si>
  <si>
    <t>Рагу из птицы</t>
  </si>
  <si>
    <t>Салат из свеклы с солеными огурцами</t>
  </si>
  <si>
    <t xml:space="preserve">Каша манная молочная жидкая  </t>
  </si>
  <si>
    <t>СОУС БЕЛЫЙ</t>
  </si>
  <si>
    <t>340,         451</t>
  </si>
  <si>
    <t xml:space="preserve">Рыба запеченная с картофелем по-русски </t>
  </si>
  <si>
    <t>бульон или вода</t>
  </si>
  <si>
    <t xml:space="preserve">Суп картофельный  с клецками с курицей </t>
  </si>
  <si>
    <t>КЛЕЦКИ</t>
  </si>
  <si>
    <t>200/20/ 15</t>
  </si>
  <si>
    <t>вода</t>
  </si>
  <si>
    <t>яйцо 48,0</t>
  </si>
  <si>
    <t>128, 357</t>
  </si>
  <si>
    <t>401, 442</t>
  </si>
  <si>
    <t>131, 357</t>
  </si>
  <si>
    <t>Котлеты рыбные любительские  с томатным соусом</t>
  </si>
  <si>
    <t>90/50</t>
  </si>
  <si>
    <t>346, 453</t>
  </si>
  <si>
    <t>томат паста</t>
  </si>
  <si>
    <t>яйцо48,0</t>
  </si>
  <si>
    <t>1 ДЕНЬ</t>
  </si>
  <si>
    <t>2 ДЕНЬ</t>
  </si>
  <si>
    <t>3 ДЕНЬ</t>
  </si>
  <si>
    <t>4 ДЕНЬ</t>
  </si>
  <si>
    <t>Наименование продукта</t>
  </si>
  <si>
    <t xml:space="preserve">специи        </t>
  </si>
  <si>
    <t>капуста белокочан.</t>
  </si>
  <si>
    <t>растительное масло</t>
  </si>
  <si>
    <t>Компот из свежих ягод</t>
  </si>
  <si>
    <t>154,     44</t>
  </si>
  <si>
    <t>Суп с рыбными консервами</t>
  </si>
  <si>
    <t>консервы рыбные</t>
  </si>
  <si>
    <t xml:space="preserve"> масло сливочное</t>
  </si>
  <si>
    <t>говядина</t>
  </si>
  <si>
    <t>хлеб</t>
  </si>
  <si>
    <t xml:space="preserve">СОУС </t>
  </si>
  <si>
    <t>70/50</t>
  </si>
  <si>
    <t>Шницель из говядины с молочным соусом</t>
  </si>
  <si>
    <t>144,  404</t>
  </si>
  <si>
    <t>146, 172, 404</t>
  </si>
  <si>
    <t>142, 479, 404</t>
  </si>
  <si>
    <t>Азу</t>
  </si>
  <si>
    <t>маса тушеного мяса</t>
  </si>
  <si>
    <t>масса соуса и овощей</t>
  </si>
  <si>
    <t>Биточек из говядины с молочным соусом</t>
  </si>
  <si>
    <t>Салат из помидоров и огурцов</t>
  </si>
  <si>
    <t>Салат из свеклы и моркови</t>
  </si>
  <si>
    <t>200/20</t>
  </si>
  <si>
    <t>ФРИКАДЕЛЬКИ</t>
  </si>
  <si>
    <t>149, 169</t>
  </si>
  <si>
    <t>Суп картофельный с фрикадельками</t>
  </si>
  <si>
    <t>Каша "Дружба"</t>
  </si>
  <si>
    <t>381, 435</t>
  </si>
  <si>
    <t>капуста белокачан.</t>
  </si>
  <si>
    <t>кабачки</t>
  </si>
  <si>
    <t>горошек консервир.</t>
  </si>
  <si>
    <t xml:space="preserve">Картофель отварной </t>
  </si>
  <si>
    <t>в молоке</t>
  </si>
  <si>
    <t xml:space="preserve">Голубцы ленивые </t>
  </si>
  <si>
    <t>со сметанным соусом</t>
  </si>
  <si>
    <t xml:space="preserve">говядина </t>
  </si>
  <si>
    <t xml:space="preserve">лук репчатый </t>
  </si>
  <si>
    <t>капуста</t>
  </si>
  <si>
    <t xml:space="preserve">Кисель из свежих ягод  </t>
  </si>
  <si>
    <t>ягоды свежие</t>
  </si>
  <si>
    <t>крахмал картофельный</t>
  </si>
  <si>
    <t>Рыба запеченная в омлете</t>
  </si>
  <si>
    <t>масса омлета</t>
  </si>
  <si>
    <t>Яйцо вареное</t>
  </si>
  <si>
    <t>1шт</t>
  </si>
  <si>
    <t>Чай с  молоком</t>
  </si>
  <si>
    <t>чай- заварка</t>
  </si>
  <si>
    <t xml:space="preserve">Каша пшенная </t>
  </si>
  <si>
    <t>молочная жидкая</t>
  </si>
  <si>
    <t>лим. кислота</t>
  </si>
  <si>
    <t xml:space="preserve">Плов из отварной говядины </t>
  </si>
  <si>
    <t>Овощи свежие порцион.</t>
  </si>
  <si>
    <t>Омлет натуральный</t>
  </si>
  <si>
    <t>в  соусе</t>
  </si>
  <si>
    <t>масса тушеной печени</t>
  </si>
  <si>
    <t>Печень,тушенная</t>
  </si>
  <si>
    <t>СМЕТАННЫЙСОУС:</t>
  </si>
  <si>
    <t>120/50</t>
  </si>
  <si>
    <t>110/50</t>
  </si>
  <si>
    <t>Рассольник ленинградский с курицей</t>
  </si>
  <si>
    <t>Борщ с капустой и картофелем  с курицей</t>
  </si>
  <si>
    <t>250/25</t>
  </si>
  <si>
    <t>масса варен. варенников</t>
  </si>
  <si>
    <t>200/5</t>
  </si>
  <si>
    <t>Вареники ленивые с маслом</t>
  </si>
  <si>
    <t>250/20</t>
  </si>
  <si>
    <t>масло растительн.</t>
  </si>
  <si>
    <t>Рагу из овощей с кабачками</t>
  </si>
  <si>
    <t>196, 442</t>
  </si>
  <si>
    <t xml:space="preserve">СОУС МОЛОЧНЫЙ </t>
  </si>
  <si>
    <t>12л. и ст.</t>
  </si>
  <si>
    <t>Суп крестьянский с курицей</t>
  </si>
  <si>
    <t>Щи со свежей капустой и картофелем, курицей</t>
  </si>
  <si>
    <t>Батон нарезной</t>
  </si>
  <si>
    <t>батон нарезной</t>
  </si>
  <si>
    <t>Плов из птицы</t>
  </si>
  <si>
    <t>макаронные  изд.</t>
  </si>
  <si>
    <t>Наименование блюда</t>
  </si>
  <si>
    <t>Свекольник с курицей</t>
  </si>
  <si>
    <t>крахмал картофельн.</t>
  </si>
  <si>
    <t>Овощи свежие порционн.</t>
  </si>
  <si>
    <t>Салат картофельный с кукурузой</t>
  </si>
  <si>
    <t>Сливочное масло</t>
  </si>
  <si>
    <t xml:space="preserve">сливочное масло </t>
  </si>
  <si>
    <t>156, 404</t>
  </si>
  <si>
    <t>Суп лапша домашяя с курицей</t>
  </si>
  <si>
    <t>лапша</t>
  </si>
  <si>
    <t>лук</t>
  </si>
  <si>
    <t>Сложный гарнир</t>
  </si>
  <si>
    <t>капуста белокоч.</t>
  </si>
  <si>
    <t>картофельное пюре</t>
  </si>
  <si>
    <t>капуста тушеная</t>
  </si>
  <si>
    <t>сливочное  масло</t>
  </si>
  <si>
    <t>огурцы консервир.</t>
  </si>
  <si>
    <t>выход блюд</t>
  </si>
  <si>
    <t>12 л. и старше</t>
  </si>
  <si>
    <t>Чай с молоком</t>
  </si>
  <si>
    <t>Щи из свежей капусты с картофелем с курицей</t>
  </si>
  <si>
    <t>Кисель из свежих ягод</t>
  </si>
  <si>
    <t>Каша молочная "Дружба"</t>
  </si>
  <si>
    <t>Какао с молоком</t>
  </si>
  <si>
    <t xml:space="preserve">Фрукт </t>
  </si>
  <si>
    <t xml:space="preserve">Суп картофельный с фрикадельками </t>
  </si>
  <si>
    <t>Овощи свежие порционные</t>
  </si>
  <si>
    <t>Винегрет</t>
  </si>
  <si>
    <t>Картофель отварной в молоке</t>
  </si>
  <si>
    <t>Борщ из свежей капусты с картофелем,курицей</t>
  </si>
  <si>
    <t>Печень тушенная в соусе</t>
  </si>
  <si>
    <t>Компот из смеси сухофруктов</t>
  </si>
  <si>
    <t>Плов из отварной говядины</t>
  </si>
  <si>
    <t>Салат из свеклы с соленым огурцом</t>
  </si>
  <si>
    <t xml:space="preserve">Суп картофельный с клецками, курицей </t>
  </si>
  <si>
    <t>25030 /25</t>
  </si>
  <si>
    <t>Яйцо варенное</t>
  </si>
  <si>
    <t>Каша пшенная молочная</t>
  </si>
  <si>
    <t>Салат из свежих  помидоров и огурцов</t>
  </si>
  <si>
    <t>Компот из сухих фруктов( изюм)</t>
  </si>
  <si>
    <t xml:space="preserve">Каша  рисовая молочная </t>
  </si>
  <si>
    <t>Масло сливочное</t>
  </si>
  <si>
    <t>Голубцы ленивые со сметанным соусом</t>
  </si>
  <si>
    <t>Котлеты рыбные любительские с томатным соусом</t>
  </si>
  <si>
    <t>Картофельное пюре</t>
  </si>
  <si>
    <t>Плов из отварной птицы</t>
  </si>
  <si>
    <t>Чай с лимоном</t>
  </si>
  <si>
    <t>200/7</t>
  </si>
  <si>
    <t>Печень говяжья по-строгоновски со сметанным соусом</t>
  </si>
  <si>
    <t xml:space="preserve">Каша гречневая рассыпчатая </t>
  </si>
  <si>
    <t>Рыба запеченная с картофелем по-русски</t>
  </si>
  <si>
    <t>Макаронные изделия запеченные с сыром</t>
  </si>
  <si>
    <t>Жаркое по-домашнему</t>
  </si>
  <si>
    <t>Каша из хлопьев овсянных "Геркулес" молочная жидкая</t>
  </si>
  <si>
    <t>крупа "Геркулес"</t>
  </si>
  <si>
    <t>Каша овсянная  молочная жидкая</t>
  </si>
  <si>
    <t>Каша манная молочная жидкая</t>
  </si>
  <si>
    <t>Салат картофельный с солен. огурцом, зелен. горошком</t>
  </si>
  <si>
    <t xml:space="preserve">Суп лапша с курицей </t>
  </si>
  <si>
    <t>75/75</t>
  </si>
  <si>
    <t>90/90</t>
  </si>
  <si>
    <t>Суп картофельный с бобовыми, курицей</t>
  </si>
  <si>
    <t>Рыба запеченная с яцом</t>
  </si>
  <si>
    <t>ЗАВТАК</t>
  </si>
  <si>
    <t>итого за 12 дней</t>
  </si>
  <si>
    <t>за 12дней</t>
  </si>
  <si>
    <t>12  ДЕНЬ</t>
  </si>
  <si>
    <t>11  ДЕНЬ</t>
  </si>
  <si>
    <t>Каша пшеничная молочная</t>
  </si>
  <si>
    <t>крупа пшеничная</t>
  </si>
  <si>
    <t>Суп картофельный с макаронными изделиями  с курицей</t>
  </si>
  <si>
    <t>250/5</t>
  </si>
  <si>
    <t>Картофель отварной</t>
  </si>
  <si>
    <t>Рыба тущеная с овощами в томате</t>
  </si>
  <si>
    <t>масса тушеной рыбы</t>
  </si>
  <si>
    <t xml:space="preserve">7 день </t>
  </si>
  <si>
    <t>10 день</t>
  </si>
  <si>
    <t xml:space="preserve">11 день </t>
  </si>
  <si>
    <t xml:space="preserve">12 день </t>
  </si>
  <si>
    <t>Чай  с молоком</t>
  </si>
  <si>
    <t>Суп картофельный с макар.изделиями, курицей</t>
  </si>
  <si>
    <t>Рыба тушеная с овощами</t>
  </si>
  <si>
    <t>Каша кукурузная молочная</t>
  </si>
  <si>
    <t>Расчет пищевых веществ  и энергии за 12 дней</t>
  </si>
  <si>
    <t>за 12 дней</t>
  </si>
  <si>
    <t>к/мол.продукция</t>
  </si>
  <si>
    <t xml:space="preserve">12-дневное  меню </t>
  </si>
  <si>
    <t xml:space="preserve"> 12-дневное  меню </t>
  </si>
  <si>
    <t>12-дневное  меню</t>
  </si>
  <si>
    <t>12-ДНЕВНОЕ МЕНЮ</t>
  </si>
  <si>
    <t>К/молочная прод.</t>
  </si>
  <si>
    <t>к/молочная продукция</t>
  </si>
  <si>
    <t>к/молоч. продукция</t>
  </si>
  <si>
    <t>соль йодирован.</t>
  </si>
  <si>
    <t>овощи свежие</t>
  </si>
  <si>
    <t>с морковью и яблоками</t>
  </si>
  <si>
    <t>яблоки</t>
  </si>
  <si>
    <t>Винергет овощной</t>
  </si>
  <si>
    <t>Салат из свежей капусты  с морковью</t>
  </si>
  <si>
    <t>свежий огурец</t>
  </si>
  <si>
    <t>лимонная кислота</t>
  </si>
  <si>
    <t>Салат картофельный с зеленым горошком</t>
  </si>
  <si>
    <t xml:space="preserve">Салат с белокачанной капусты с помидорами и огурцами </t>
  </si>
  <si>
    <t>Шницель мясной</t>
  </si>
  <si>
    <t>Салат картофельный с солеными огурцами</t>
  </si>
  <si>
    <t>огурец консервир.</t>
  </si>
  <si>
    <t>печень говязья</t>
  </si>
  <si>
    <t>Биточек мясной</t>
  </si>
  <si>
    <t>Печень говяжья по -стороговски с соусом</t>
  </si>
  <si>
    <t>масса жаренная печени</t>
  </si>
  <si>
    <t xml:space="preserve">Салат из свеклы с сыром </t>
  </si>
  <si>
    <t xml:space="preserve">Салат из свежих огурцов </t>
  </si>
  <si>
    <t>Тефтели мясные с рисом Ежики</t>
  </si>
  <si>
    <t>Мясо отварное</t>
  </si>
  <si>
    <t>Фрикадельки из говядины, тушенные в соусе</t>
  </si>
  <si>
    <t>соус  молочный</t>
  </si>
  <si>
    <t>Пюре гороховое</t>
  </si>
  <si>
    <t>Птица отварная</t>
  </si>
  <si>
    <t>зелень</t>
  </si>
  <si>
    <t>СУММАРНЫЕ ОБЪЁМЫ БЛЮД ПО ПРИЁМАМ ПИЩИ (В ГРАММАХ- НЕ МЕНЕЕ)</t>
  </si>
  <si>
    <t>ПОКАЗАТЕЛИ</t>
  </si>
  <si>
    <t>от 7 до 12 лет</t>
  </si>
  <si>
    <t>12 лет и старше</t>
  </si>
  <si>
    <t>Таблица 3</t>
  </si>
  <si>
    <t xml:space="preserve">РАСПРЕДЛЕНИЕ  В ПРОЦЕНТОМ ОТНОШЕНИИ ПОТРЕБЛЕНИЕ ПИЩЕВЫХ ВЕЩЕСТВ И ЭНЕРГИИ ПО ПРИЕМАМ ПИЩИ В ЗАВИСИМОСТИ ОТ ВРЕМЕНИ ПРЕБЫВАНИЯ В ОРГАНИЗАЦИИ                    </t>
  </si>
  <si>
    <t xml:space="preserve">Наименование  </t>
  </si>
  <si>
    <t>%</t>
  </si>
  <si>
    <t xml:space="preserve">ЗАВТРАК </t>
  </si>
  <si>
    <t>ИТОГО</t>
  </si>
  <si>
    <t>белки</t>
  </si>
  <si>
    <t>жиры</t>
  </si>
  <si>
    <t>углеводы</t>
  </si>
  <si>
    <t>2022 г</t>
  </si>
  <si>
    <t>Приложение № 10</t>
  </si>
  <si>
    <t>к СанПин 2.3/2.4.3590-20</t>
  </si>
  <si>
    <t xml:space="preserve">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</si>
  <si>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               Таблица 3</t>
  </si>
  <si>
    <t xml:space="preserve">                                                                            к СанПин 2.3/2.4.3590-20</t>
  </si>
  <si>
    <t xml:space="preserve"> СВОД   ДВЕНАДЦАТИДНЕВНОГО МЕНЮ  УЧАЩИХСЯ  МОУ СОШ №                            2022 ГОД</t>
  </si>
  <si>
    <t>Салат из моркови с зеленым горошком</t>
  </si>
  <si>
    <t>Салат из моркови сзеленым горошком капусты</t>
  </si>
  <si>
    <t xml:space="preserve">Ведомость контроля за рационом питания  7лет-11 лет        2022 г.           </t>
  </si>
  <si>
    <t xml:space="preserve">Ведомость контроля за рационом питания  12лет  и старше         2022 г.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</si>
</sst>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53">
    <xf numFmtId="0" fontId="0" fillId="0" borderId="0" xfId="0"/>
    <xf numFmtId="0" fontId="5" fillId="0" borderId="0" xfId="1"/>
    <xf numFmtId="49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4" fontId="7" fillId="0" borderId="0" xfId="1" applyNumberFormat="1" applyFont="1"/>
    <xf numFmtId="0" fontId="5" fillId="0" borderId="0" xfId="1" applyAlignment="1">
      <alignment wrapText="1"/>
    </xf>
    <xf numFmtId="0" fontId="4" fillId="0" borderId="0" xfId="2"/>
    <xf numFmtId="2" fontId="8" fillId="0" borderId="2" xfId="2" applyNumberFormat="1" applyFont="1" applyBorder="1"/>
    <xf numFmtId="0" fontId="6" fillId="0" borderId="0" xfId="2" applyFont="1"/>
    <xf numFmtId="0" fontId="4" fillId="0" borderId="2" xfId="2" applyBorder="1"/>
    <xf numFmtId="0" fontId="8" fillId="0" borderId="2" xfId="2" applyFont="1" applyBorder="1" applyAlignment="1">
      <alignment horizontal="center"/>
    </xf>
    <xf numFmtId="0" fontId="6" fillId="0" borderId="0" xfId="3" applyFont="1"/>
    <xf numFmtId="0" fontId="3" fillId="0" borderId="0" xfId="3"/>
    <xf numFmtId="0" fontId="6" fillId="0" borderId="0" xfId="4" applyFont="1"/>
    <xf numFmtId="0" fontId="2" fillId="0" borderId="0" xfId="4"/>
    <xf numFmtId="0" fontId="2" fillId="0" borderId="2" xfId="4" applyBorder="1"/>
    <xf numFmtId="0" fontId="1" fillId="0" borderId="0" xfId="5"/>
    <xf numFmtId="2" fontId="7" fillId="0" borderId="2" xfId="5" applyNumberFormat="1" applyFont="1" applyBorder="1"/>
    <xf numFmtId="0" fontId="6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1" fillId="0" borderId="2" xfId="5" applyBorder="1"/>
    <xf numFmtId="2" fontId="13" fillId="0" borderId="2" xfId="5" applyNumberFormat="1" applyFont="1" applyBorder="1"/>
    <xf numFmtId="0" fontId="13" fillId="0" borderId="2" xfId="5" applyFont="1" applyBorder="1"/>
    <xf numFmtId="2" fontId="14" fillId="0" borderId="2" xfId="5" applyNumberFormat="1" applyFont="1" applyBorder="1"/>
    <xf numFmtId="0" fontId="11" fillId="0" borderId="2" xfId="4" applyFont="1" applyBorder="1" applyAlignment="1">
      <alignment wrapText="1"/>
    </xf>
    <xf numFmtId="0" fontId="11" fillId="0" borderId="2" xfId="4" applyFont="1" applyBorder="1"/>
    <xf numFmtId="0" fontId="11" fillId="0" borderId="0" xfId="4" applyFont="1"/>
    <xf numFmtId="0" fontId="12" fillId="0" borderId="0" xfId="4" applyFont="1"/>
    <xf numFmtId="0" fontId="16" fillId="0" borderId="2" xfId="4" applyFont="1" applyBorder="1"/>
    <xf numFmtId="49" fontId="16" fillId="0" borderId="2" xfId="4" applyNumberFormat="1" applyFont="1" applyBorder="1" applyAlignment="1">
      <alignment horizontal="center"/>
    </xf>
    <xf numFmtId="49" fontId="11" fillId="0" borderId="2" xfId="4" applyNumberFormat="1" applyFont="1" applyBorder="1" applyAlignment="1">
      <alignment wrapText="1"/>
    </xf>
    <xf numFmtId="2" fontId="11" fillId="0" borderId="2" xfId="4" applyNumberFormat="1" applyFont="1" applyBorder="1" applyAlignment="1">
      <alignment horizontal="right" wrapText="1"/>
    </xf>
    <xf numFmtId="2" fontId="11" fillId="0" borderId="2" xfId="4" applyNumberFormat="1" applyFont="1" applyBorder="1" applyAlignment="1">
      <alignment wrapText="1"/>
    </xf>
    <xf numFmtId="0" fontId="16" fillId="0" borderId="2" xfId="4" applyFont="1" applyBorder="1" applyAlignment="1">
      <alignment horizontal="center" vertical="center"/>
    </xf>
    <xf numFmtId="2" fontId="11" fillId="0" borderId="2" xfId="4" applyNumberFormat="1" applyFont="1" applyBorder="1"/>
    <xf numFmtId="0" fontId="11" fillId="0" borderId="2" xfId="4" applyFont="1" applyBorder="1" applyAlignment="1">
      <alignment horizontal="left"/>
    </xf>
    <xf numFmtId="0" fontId="11" fillId="0" borderId="2" xfId="4" applyFont="1" applyBorder="1" applyAlignment="1">
      <alignment horizontal="left" vertical="center"/>
    </xf>
    <xf numFmtId="2" fontId="11" fillId="0" borderId="2" xfId="4" applyNumberFormat="1" applyFont="1" applyBorder="1" applyAlignment="1">
      <alignment horizontal="right"/>
    </xf>
    <xf numFmtId="0" fontId="11" fillId="0" borderId="2" xfId="4" applyFont="1" applyBorder="1" applyAlignment="1">
      <alignment horizontal="center"/>
    </xf>
    <xf numFmtId="0" fontId="11" fillId="0" borderId="2" xfId="4" applyFont="1" applyBorder="1" applyAlignment="1">
      <alignment horizontal="center"/>
    </xf>
    <xf numFmtId="164" fontId="11" fillId="0" borderId="2" xfId="4" applyNumberFormat="1" applyFont="1" applyBorder="1" applyAlignment="1">
      <alignment horizontal="right" wrapText="1"/>
    </xf>
    <xf numFmtId="164" fontId="11" fillId="0" borderId="2" xfId="4" applyNumberFormat="1" applyFont="1" applyBorder="1" applyAlignment="1">
      <alignment wrapText="1"/>
    </xf>
    <xf numFmtId="164" fontId="11" fillId="0" borderId="2" xfId="4" applyNumberFormat="1" applyFont="1" applyBorder="1"/>
    <xf numFmtId="2" fontId="20" fillId="0" borderId="2" xfId="4" applyNumberFormat="1" applyFont="1" applyBorder="1"/>
    <xf numFmtId="49" fontId="21" fillId="0" borderId="2" xfId="4" applyNumberFormat="1" applyFont="1" applyBorder="1" applyAlignment="1">
      <alignment horizontal="center" vertical="center" wrapText="1"/>
    </xf>
    <xf numFmtId="164" fontId="19" fillId="0" borderId="2" xfId="4" applyNumberFormat="1" applyFont="1" applyBorder="1" applyAlignment="1">
      <alignment wrapText="1"/>
    </xf>
    <xf numFmtId="2" fontId="19" fillId="0" borderId="2" xfId="4" applyNumberFormat="1" applyFont="1" applyBorder="1" applyAlignment="1">
      <alignment wrapText="1"/>
    </xf>
    <xf numFmtId="164" fontId="19" fillId="0" borderId="2" xfId="4" applyNumberFormat="1" applyFont="1" applyBorder="1"/>
    <xf numFmtId="0" fontId="21" fillId="0" borderId="2" xfId="4" applyFont="1" applyBorder="1" applyAlignment="1">
      <alignment horizontal="center" vertical="center" wrapText="1"/>
    </xf>
    <xf numFmtId="0" fontId="21" fillId="0" borderId="2" xfId="4" applyFont="1" applyBorder="1" applyAlignment="1">
      <alignment horizontal="center" wrapText="1"/>
    </xf>
    <xf numFmtId="49" fontId="16" fillId="0" borderId="2" xfId="4" applyNumberFormat="1" applyFont="1" applyBorder="1" applyAlignment="1">
      <alignment horizontal="center" vertical="center"/>
    </xf>
    <xf numFmtId="164" fontId="20" fillId="0" borderId="2" xfId="4" applyNumberFormat="1" applyFont="1" applyBorder="1"/>
    <xf numFmtId="0" fontId="13" fillId="0" borderId="2" xfId="4" applyFont="1" applyBorder="1"/>
    <xf numFmtId="49" fontId="13" fillId="0" borderId="2" xfId="4" applyNumberFormat="1" applyFont="1" applyBorder="1" applyAlignment="1">
      <alignment horizontal="center"/>
    </xf>
    <xf numFmtId="0" fontId="13" fillId="0" borderId="2" xfId="4" applyFont="1" applyBorder="1" applyAlignment="1">
      <alignment horizontal="center" vertical="center"/>
    </xf>
    <xf numFmtId="2" fontId="14" fillId="0" borderId="2" xfId="4" applyNumberFormat="1" applyFont="1" applyBorder="1"/>
    <xf numFmtId="49" fontId="13" fillId="0" borderId="2" xfId="4" applyNumberFormat="1" applyFont="1" applyBorder="1" applyAlignment="1">
      <alignment horizontal="center" vertical="center" wrapText="1"/>
    </xf>
    <xf numFmtId="49" fontId="13" fillId="0" borderId="2" xfId="4" applyNumberFormat="1" applyFont="1" applyBorder="1" applyAlignment="1">
      <alignment horizontal="center" vertical="center"/>
    </xf>
    <xf numFmtId="164" fontId="14" fillId="0" borderId="2" xfId="4" applyNumberFormat="1" applyFont="1" applyBorder="1"/>
    <xf numFmtId="164" fontId="22" fillId="0" borderId="2" xfId="4" applyNumberFormat="1" applyFont="1" applyBorder="1"/>
    <xf numFmtId="2" fontId="22" fillId="0" borderId="2" xfId="4" applyNumberFormat="1" applyFont="1" applyBorder="1"/>
    <xf numFmtId="2" fontId="23" fillId="0" borderId="2" xfId="4" applyNumberFormat="1" applyFont="1" applyBorder="1"/>
    <xf numFmtId="0" fontId="6" fillId="0" borderId="0" xfId="4" applyFont="1" applyAlignment="1"/>
    <xf numFmtId="2" fontId="14" fillId="0" borderId="2" xfId="3" applyNumberFormat="1" applyFont="1" applyBorder="1"/>
    <xf numFmtId="0" fontId="16" fillId="0" borderId="0" xfId="4" applyFont="1"/>
    <xf numFmtId="0" fontId="21" fillId="0" borderId="2" xfId="4" applyFont="1" applyBorder="1" applyAlignment="1">
      <alignment horizontal="center"/>
    </xf>
    <xf numFmtId="164" fontId="14" fillId="0" borderId="2" xfId="3" applyNumberFormat="1" applyFont="1" applyBorder="1"/>
    <xf numFmtId="2" fontId="16" fillId="0" borderId="2" xfId="4" applyNumberFormat="1" applyFont="1" applyBorder="1"/>
    <xf numFmtId="0" fontId="17" fillId="0" borderId="0" xfId="4" applyFont="1"/>
    <xf numFmtId="2" fontId="11" fillId="0" borderId="0" xfId="4" applyNumberFormat="1" applyFont="1"/>
    <xf numFmtId="49" fontId="11" fillId="0" borderId="2" xfId="3" applyNumberFormat="1" applyFont="1" applyBorder="1" applyAlignment="1">
      <alignment wrapText="1"/>
    </xf>
    <xf numFmtId="2" fontId="11" fillId="0" borderId="2" xfId="0" applyNumberFormat="1" applyFont="1" applyBorder="1"/>
    <xf numFmtId="49" fontId="13" fillId="0" borderId="2" xfId="4" applyNumberFormat="1" applyFont="1" applyBorder="1" applyAlignment="1">
      <alignment horizontal="center" vertical="top" wrapText="1"/>
    </xf>
    <xf numFmtId="164" fontId="11" fillId="0" borderId="2" xfId="3" applyNumberFormat="1" applyFont="1" applyBorder="1" applyAlignment="1">
      <alignment wrapText="1"/>
    </xf>
    <xf numFmtId="164" fontId="19" fillId="0" borderId="2" xfId="3" applyNumberFormat="1" applyFont="1" applyBorder="1" applyAlignment="1">
      <alignment wrapText="1"/>
    </xf>
    <xf numFmtId="49" fontId="20" fillId="0" borderId="2" xfId="4" applyNumberFormat="1" applyFont="1" applyBorder="1" applyAlignment="1">
      <alignment horizontal="left"/>
    </xf>
    <xf numFmtId="0" fontId="11" fillId="0" borderId="2" xfId="4" applyNumberFormat="1" applyFont="1" applyBorder="1" applyAlignment="1">
      <alignment wrapText="1"/>
    </xf>
    <xf numFmtId="0" fontId="19" fillId="0" borderId="2" xfId="4" applyNumberFormat="1" applyFont="1" applyBorder="1" applyAlignment="1">
      <alignment wrapText="1"/>
    </xf>
    <xf numFmtId="0" fontId="19" fillId="0" borderId="2" xfId="4" applyFont="1" applyBorder="1" applyAlignment="1">
      <alignment wrapText="1"/>
    </xf>
    <xf numFmtId="2" fontId="19" fillId="0" borderId="2" xfId="4" applyNumberFormat="1" applyFont="1" applyBorder="1"/>
    <xf numFmtId="0" fontId="20" fillId="0" borderId="2" xfId="4" applyFont="1" applyBorder="1"/>
    <xf numFmtId="0" fontId="21" fillId="0" borderId="2" xfId="4" applyNumberFormat="1" applyFont="1" applyBorder="1" applyAlignment="1">
      <alignment horizontal="center" vertical="center" wrapText="1"/>
    </xf>
    <xf numFmtId="0" fontId="21" fillId="0" borderId="2" xfId="4" applyNumberFormat="1" applyFont="1" applyBorder="1" applyAlignment="1">
      <alignment horizontal="center" wrapText="1"/>
    </xf>
    <xf numFmtId="0" fontId="13" fillId="0" borderId="2" xfId="3" applyFont="1" applyBorder="1"/>
    <xf numFmtId="0" fontId="14" fillId="0" borderId="2" xfId="3" applyFont="1" applyBorder="1"/>
    <xf numFmtId="164" fontId="23" fillId="0" borderId="2" xfId="3" applyNumberFormat="1" applyFont="1" applyBorder="1"/>
    <xf numFmtId="0" fontId="11" fillId="0" borderId="2" xfId="4" applyFont="1" applyBorder="1" applyAlignment="1">
      <alignment horizontal="center"/>
    </xf>
    <xf numFmtId="0" fontId="13" fillId="0" borderId="2" xfId="4" applyFont="1" applyBorder="1" applyAlignment="1">
      <alignment horizontal="center" vertical="center"/>
    </xf>
    <xf numFmtId="0" fontId="21" fillId="0" borderId="2" xfId="4" applyNumberFormat="1" applyFont="1" applyBorder="1" applyAlignment="1">
      <alignment horizontal="center" vertical="center"/>
    </xf>
    <xf numFmtId="0" fontId="11" fillId="2" borderId="2" xfId="4" applyFont="1" applyFill="1" applyBorder="1" applyAlignment="1">
      <alignment horizontal="left" vertical="center"/>
    </xf>
    <xf numFmtId="164" fontId="11" fillId="2" borderId="2" xfId="4" applyNumberFormat="1" applyFont="1" applyFill="1" applyBorder="1"/>
    <xf numFmtId="164" fontId="19" fillId="2" borderId="2" xfId="4" applyNumberFormat="1" applyFont="1" applyFill="1" applyBorder="1"/>
    <xf numFmtId="2" fontId="11" fillId="2" borderId="2" xfId="4" applyNumberFormat="1" applyFont="1" applyFill="1" applyBorder="1"/>
    <xf numFmtId="0" fontId="16" fillId="2" borderId="2" xfId="4" applyFont="1" applyFill="1" applyBorder="1" applyAlignment="1">
      <alignment horizontal="left" vertical="center"/>
    </xf>
    <xf numFmtId="164" fontId="16" fillId="2" borderId="2" xfId="4" applyNumberFormat="1" applyFont="1" applyFill="1" applyBorder="1"/>
    <xf numFmtId="1" fontId="16" fillId="2" borderId="2" xfId="4" applyNumberFormat="1" applyFont="1" applyFill="1" applyBorder="1"/>
    <xf numFmtId="0" fontId="13" fillId="0" borderId="2" xfId="2" applyFont="1" applyBorder="1" applyAlignment="1">
      <alignment horizontal="center" vertical="center"/>
    </xf>
    <xf numFmtId="0" fontId="14" fillId="0" borderId="2" xfId="2" applyFont="1" applyBorder="1"/>
    <xf numFmtId="49" fontId="13" fillId="0" borderId="2" xfId="2" applyNumberFormat="1" applyFont="1" applyBorder="1" applyAlignment="1">
      <alignment horizontal="center" vertical="center"/>
    </xf>
    <xf numFmtId="2" fontId="14" fillId="0" borderId="2" xfId="2" applyNumberFormat="1" applyFont="1" applyBorder="1"/>
    <xf numFmtId="0" fontId="14" fillId="0" borderId="2" xfId="2" applyFont="1" applyBorder="1" applyAlignment="1">
      <alignment horizontal="left"/>
    </xf>
    <xf numFmtId="164" fontId="23" fillId="0" borderId="2" xfId="2" applyNumberFormat="1" applyFont="1" applyBorder="1"/>
    <xf numFmtId="0" fontId="23" fillId="0" borderId="2" xfId="2" applyFont="1" applyBorder="1"/>
    <xf numFmtId="0" fontId="13" fillId="0" borderId="2" xfId="4" applyFont="1" applyBorder="1" applyAlignment="1">
      <alignment vertical="top" wrapText="1"/>
    </xf>
    <xf numFmtId="0" fontId="11" fillId="0" borderId="2" xfId="4" applyFont="1" applyBorder="1" applyAlignment="1">
      <alignment vertical="center"/>
    </xf>
    <xf numFmtId="1" fontId="11" fillId="0" borderId="2" xfId="4" applyNumberFormat="1" applyFont="1" applyBorder="1" applyAlignment="1">
      <alignment wrapText="1"/>
    </xf>
    <xf numFmtId="2" fontId="25" fillId="0" borderId="2" xfId="4" applyNumberFormat="1" applyFont="1" applyBorder="1"/>
    <xf numFmtId="0" fontId="25" fillId="0" borderId="2" xfId="4" applyFont="1" applyBorder="1"/>
    <xf numFmtId="0" fontId="11" fillId="2" borderId="2" xfId="4" applyFont="1" applyFill="1" applyBorder="1" applyAlignment="1">
      <alignment horizontal="right" vertical="center"/>
    </xf>
    <xf numFmtId="164" fontId="11" fillId="2" borderId="2" xfId="4" applyNumberFormat="1" applyFont="1" applyFill="1" applyBorder="1" applyAlignment="1">
      <alignment horizontal="right"/>
    </xf>
    <xf numFmtId="0" fontId="11" fillId="0" borderId="2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/>
    </xf>
    <xf numFmtId="0" fontId="16" fillId="0" borderId="2" xfId="4" applyFont="1" applyBorder="1" applyAlignment="1">
      <alignment horizontal="center"/>
    </xf>
    <xf numFmtId="0" fontId="11" fillId="0" borderId="2" xfId="3" applyFont="1" applyBorder="1" applyAlignment="1">
      <alignment horizontal="center" vertical="center"/>
    </xf>
    <xf numFmtId="0" fontId="11" fillId="0" borderId="2" xfId="2" applyFont="1" applyBorder="1" applyAlignment="1">
      <alignment horizontal="left"/>
    </xf>
    <xf numFmtId="2" fontId="11" fillId="0" borderId="2" xfId="2" applyNumberFormat="1" applyFont="1" applyBorder="1" applyAlignment="1">
      <alignment horizontal="right"/>
    </xf>
    <xf numFmtId="0" fontId="11" fillId="0" borderId="2" xfId="2" applyFont="1" applyBorder="1"/>
    <xf numFmtId="0" fontId="11" fillId="2" borderId="2" xfId="4" applyFont="1" applyFill="1" applyBorder="1"/>
    <xf numFmtId="0" fontId="19" fillId="2" borderId="2" xfId="4" applyFont="1" applyFill="1" applyBorder="1"/>
    <xf numFmtId="0" fontId="16" fillId="2" borderId="2" xfId="4" applyFont="1" applyFill="1" applyBorder="1"/>
    <xf numFmtId="1" fontId="11" fillId="0" borderId="2" xfId="2" applyNumberFormat="1" applyFont="1" applyBorder="1" applyAlignment="1">
      <alignment wrapText="1"/>
    </xf>
    <xf numFmtId="164" fontId="11" fillId="0" borderId="2" xfId="2" applyNumberFormat="1" applyFont="1" applyBorder="1" applyAlignment="1">
      <alignment horizontal="right" wrapText="1"/>
    </xf>
    <xf numFmtId="164" fontId="19" fillId="0" borderId="2" xfId="2" applyNumberFormat="1" applyFont="1" applyBorder="1" applyAlignment="1">
      <alignment wrapText="1"/>
    </xf>
    <xf numFmtId="1" fontId="11" fillId="0" borderId="2" xfId="2" applyNumberFormat="1" applyFont="1" applyBorder="1" applyAlignment="1">
      <alignment horizontal="left" wrapText="1"/>
    </xf>
    <xf numFmtId="2" fontId="11" fillId="0" borderId="2" xfId="2" applyNumberFormat="1" applyFont="1" applyBorder="1" applyAlignment="1">
      <alignment wrapText="1"/>
    </xf>
    <xf numFmtId="2" fontId="11" fillId="0" borderId="2" xfId="2" applyNumberFormat="1" applyFont="1" applyBorder="1"/>
    <xf numFmtId="164" fontId="20" fillId="0" borderId="2" xfId="2" applyNumberFormat="1" applyFont="1" applyBorder="1"/>
    <xf numFmtId="164" fontId="11" fillId="0" borderId="2" xfId="2" applyNumberFormat="1" applyFont="1" applyBorder="1"/>
    <xf numFmtId="164" fontId="19" fillId="0" borderId="2" xfId="2" applyNumberFormat="1" applyFont="1" applyBorder="1"/>
    <xf numFmtId="0" fontId="19" fillId="0" borderId="2" xfId="2" applyFont="1" applyBorder="1"/>
    <xf numFmtId="49" fontId="11" fillId="0" borderId="2" xfId="2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164" fontId="26" fillId="0" borderId="2" xfId="2" applyNumberFormat="1" applyFont="1" applyBorder="1"/>
    <xf numFmtId="0" fontId="26" fillId="0" borderId="2" xfId="2" applyFont="1" applyBorder="1"/>
    <xf numFmtId="2" fontId="21" fillId="0" borderId="2" xfId="2" applyNumberFormat="1" applyFont="1" applyBorder="1"/>
    <xf numFmtId="0" fontId="21" fillId="0" borderId="2" xfId="2" applyFont="1" applyBorder="1"/>
    <xf numFmtId="49" fontId="21" fillId="0" borderId="2" xfId="2" applyNumberFormat="1" applyFont="1" applyBorder="1" applyAlignment="1">
      <alignment horizontal="center" vertical="center" wrapText="1"/>
    </xf>
    <xf numFmtId="49" fontId="27" fillId="0" borderId="2" xfId="2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/>
    </xf>
    <xf numFmtId="0" fontId="27" fillId="0" borderId="2" xfId="0" applyFont="1" applyBorder="1" applyAlignment="1">
      <alignment horizontal="right"/>
    </xf>
    <xf numFmtId="0" fontId="21" fillId="2" borderId="2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right"/>
    </xf>
    <xf numFmtId="0" fontId="26" fillId="2" borderId="2" xfId="0" applyFont="1" applyFill="1" applyBorder="1" applyAlignment="1">
      <alignment horizontal="left"/>
    </xf>
    <xf numFmtId="164" fontId="26" fillId="2" borderId="2" xfId="4" applyNumberFormat="1" applyFont="1" applyFill="1" applyBorder="1"/>
    <xf numFmtId="2" fontId="21" fillId="2" borderId="2" xfId="4" applyNumberFormat="1" applyFont="1" applyFill="1" applyBorder="1"/>
    <xf numFmtId="0" fontId="21" fillId="2" borderId="2" xfId="0" applyFont="1" applyFill="1" applyBorder="1" applyAlignment="1"/>
    <xf numFmtId="0" fontId="27" fillId="2" borderId="2" xfId="0" applyFont="1" applyFill="1" applyBorder="1" applyAlignment="1">
      <alignment horizontal="right"/>
    </xf>
    <xf numFmtId="164" fontId="11" fillId="0" borderId="2" xfId="3" applyNumberFormat="1" applyFont="1" applyBorder="1"/>
    <xf numFmtId="164" fontId="19" fillId="0" borderId="2" xfId="3" applyNumberFormat="1" applyFont="1" applyBorder="1"/>
    <xf numFmtId="2" fontId="11" fillId="0" borderId="2" xfId="3" applyNumberFormat="1" applyFont="1" applyBorder="1"/>
    <xf numFmtId="0" fontId="26" fillId="0" borderId="2" xfId="0" applyFont="1" applyBorder="1" applyAlignment="1">
      <alignment horizontal="left"/>
    </xf>
    <xf numFmtId="0" fontId="21" fillId="0" borderId="2" xfId="2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left"/>
    </xf>
    <xf numFmtId="1" fontId="27" fillId="0" borderId="2" xfId="0" applyNumberFormat="1" applyFont="1" applyBorder="1" applyAlignment="1">
      <alignment horizontal="right"/>
    </xf>
    <xf numFmtId="0" fontId="21" fillId="0" borderId="2" xfId="0" applyFont="1" applyBorder="1"/>
    <xf numFmtId="0" fontId="26" fillId="0" borderId="2" xfId="0" applyFont="1" applyBorder="1" applyAlignment="1">
      <alignment horizontal="right"/>
    </xf>
    <xf numFmtId="164" fontId="20" fillId="0" borderId="2" xfId="2" applyNumberFormat="1" applyFont="1" applyBorder="1" applyAlignment="1">
      <alignment wrapText="1"/>
    </xf>
    <xf numFmtId="2" fontId="19" fillId="0" borderId="2" xfId="2" applyNumberFormat="1" applyFont="1" applyBorder="1"/>
    <xf numFmtId="164" fontId="26" fillId="0" borderId="2" xfId="0" applyNumberFormat="1" applyFont="1" applyBorder="1" applyAlignment="1">
      <alignment horizontal="right"/>
    </xf>
    <xf numFmtId="164" fontId="26" fillId="0" borderId="2" xfId="4" applyNumberFormat="1" applyFont="1" applyBorder="1"/>
    <xf numFmtId="0" fontId="21" fillId="0" borderId="6" xfId="2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/>
    </xf>
    <xf numFmtId="164" fontId="26" fillId="0" borderId="2" xfId="3" applyNumberFormat="1" applyFont="1" applyBorder="1"/>
    <xf numFmtId="2" fontId="21" fillId="0" borderId="2" xfId="3" applyNumberFormat="1" applyFont="1" applyBorder="1"/>
    <xf numFmtId="0" fontId="21" fillId="0" borderId="2" xfId="3" applyFont="1" applyBorder="1"/>
    <xf numFmtId="2" fontId="21" fillId="0" borderId="2" xfId="3" applyNumberFormat="1" applyFont="1" applyBorder="1" applyAlignment="1">
      <alignment horizontal="right"/>
    </xf>
    <xf numFmtId="0" fontId="21" fillId="0" borderId="2" xfId="3" applyFont="1" applyBorder="1" applyAlignment="1">
      <alignment horizontal="right"/>
    </xf>
    <xf numFmtId="0" fontId="11" fillId="0" borderId="2" xfId="3" applyFont="1" applyBorder="1"/>
    <xf numFmtId="0" fontId="11" fillId="0" borderId="2" xfId="3" applyFont="1" applyBorder="1" applyAlignment="1">
      <alignment horizontal="center"/>
    </xf>
    <xf numFmtId="0" fontId="21" fillId="0" borderId="2" xfId="3" applyNumberFormat="1" applyFont="1" applyBorder="1" applyAlignment="1">
      <alignment horizontal="center" vertical="center" wrapText="1"/>
    </xf>
    <xf numFmtId="49" fontId="21" fillId="0" borderId="2" xfId="3" applyNumberFormat="1" applyFont="1" applyBorder="1" applyAlignment="1">
      <alignment wrapText="1"/>
    </xf>
    <xf numFmtId="164" fontId="21" fillId="0" borderId="2" xfId="3" applyNumberFormat="1" applyFont="1" applyBorder="1"/>
    <xf numFmtId="0" fontId="26" fillId="0" borderId="2" xfId="3" applyFont="1" applyBorder="1"/>
    <xf numFmtId="49" fontId="21" fillId="0" borderId="2" xfId="3" applyNumberFormat="1" applyFont="1" applyBorder="1" applyAlignment="1">
      <alignment horizontal="center" vertical="center" wrapText="1"/>
    </xf>
    <xf numFmtId="0" fontId="16" fillId="0" borderId="2" xfId="3" applyFont="1" applyBorder="1" applyAlignment="1">
      <alignment vertical="center"/>
    </xf>
    <xf numFmtId="2" fontId="11" fillId="0" borderId="2" xfId="3" applyNumberFormat="1" applyFont="1" applyBorder="1" applyAlignment="1">
      <alignment wrapText="1"/>
    </xf>
    <xf numFmtId="164" fontId="20" fillId="0" borderId="2" xfId="3" applyNumberFormat="1" applyFont="1" applyBorder="1"/>
    <xf numFmtId="2" fontId="18" fillId="0" borderId="2" xfId="3" applyNumberFormat="1" applyFont="1" applyBorder="1"/>
    <xf numFmtId="164" fontId="18" fillId="0" borderId="2" xfId="3" applyNumberFormat="1" applyFont="1" applyBorder="1"/>
    <xf numFmtId="164" fontId="26" fillId="2" borderId="6" xfId="4" applyNumberFormat="1" applyFont="1" applyFill="1" applyBorder="1"/>
    <xf numFmtId="0" fontId="27" fillId="2" borderId="2" xfId="4" applyFont="1" applyFill="1" applyBorder="1" applyAlignment="1">
      <alignment horizontal="center" wrapText="1"/>
    </xf>
    <xf numFmtId="49" fontId="21" fillId="2" borderId="2" xfId="4" applyNumberFormat="1" applyFont="1" applyFill="1" applyBorder="1" applyAlignment="1">
      <alignment horizontal="center" vertical="center" wrapText="1"/>
    </xf>
    <xf numFmtId="0" fontId="27" fillId="2" borderId="2" xfId="4" applyNumberFormat="1" applyFont="1" applyFill="1" applyBorder="1" applyAlignment="1">
      <alignment horizontal="center" vertical="center" wrapText="1"/>
    </xf>
    <xf numFmtId="0" fontId="21" fillId="0" borderId="2" xfId="4" applyFont="1" applyBorder="1" applyAlignment="1">
      <alignment horizontal="left" vertical="center"/>
    </xf>
    <xf numFmtId="164" fontId="21" fillId="0" borderId="2" xfId="4" applyNumberFormat="1" applyFont="1" applyBorder="1" applyAlignment="1">
      <alignment horizontal="right"/>
    </xf>
    <xf numFmtId="2" fontId="26" fillId="0" borderId="2" xfId="4" applyNumberFormat="1" applyFont="1" applyBorder="1"/>
    <xf numFmtId="0" fontId="27" fillId="2" borderId="2" xfId="4" applyFont="1" applyFill="1" applyBorder="1" applyAlignment="1">
      <alignment horizontal="center" vertical="center" wrapText="1"/>
    </xf>
    <xf numFmtId="49" fontId="27" fillId="0" borderId="2" xfId="3" applyNumberFormat="1" applyFont="1" applyBorder="1" applyAlignment="1">
      <alignment horizontal="center" vertical="center" wrapText="1"/>
    </xf>
    <xf numFmtId="164" fontId="26" fillId="0" borderId="2" xfId="0" applyNumberFormat="1" applyFont="1" applyBorder="1" applyAlignment="1">
      <alignment horizontal="left"/>
    </xf>
    <xf numFmtId="0" fontId="27" fillId="0" borderId="2" xfId="3" applyFont="1" applyBorder="1" applyAlignment="1">
      <alignment vertical="center"/>
    </xf>
    <xf numFmtId="0" fontId="21" fillId="0" borderId="2" xfId="3" applyFont="1" applyBorder="1" applyAlignment="1">
      <alignment horizontal="center" wrapText="1"/>
    </xf>
    <xf numFmtId="1" fontId="11" fillId="0" borderId="2" xfId="3" applyNumberFormat="1" applyFont="1" applyBorder="1" applyAlignment="1">
      <alignment wrapText="1"/>
    </xf>
    <xf numFmtId="164" fontId="11" fillId="0" borderId="2" xfId="3" applyNumberFormat="1" applyFont="1" applyBorder="1" applyAlignment="1">
      <alignment horizontal="right" wrapText="1"/>
    </xf>
    <xf numFmtId="0" fontId="21" fillId="0" borderId="2" xfId="3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/>
    </xf>
    <xf numFmtId="164" fontId="21" fillId="0" borderId="2" xfId="0" applyNumberFormat="1" applyFont="1" applyFill="1" applyBorder="1" applyAlignment="1">
      <alignment horizontal="right"/>
    </xf>
    <xf numFmtId="0" fontId="26" fillId="0" borderId="2" xfId="0" applyFont="1" applyFill="1" applyBorder="1" applyAlignment="1">
      <alignment horizontal="right"/>
    </xf>
    <xf numFmtId="0" fontId="27" fillId="0" borderId="2" xfId="3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0" fontId="16" fillId="0" borderId="2" xfId="3" applyFont="1" applyBorder="1"/>
    <xf numFmtId="164" fontId="11" fillId="0" borderId="2" xfId="2" applyNumberFormat="1" applyFont="1" applyBorder="1" applyAlignment="1">
      <alignment wrapText="1"/>
    </xf>
    <xf numFmtId="164" fontId="11" fillId="0" borderId="2" xfId="4" applyNumberFormat="1" applyFont="1" applyBorder="1" applyAlignment="1">
      <alignment horizontal="right"/>
    </xf>
    <xf numFmtId="49" fontId="21" fillId="0" borderId="2" xfId="4" applyNumberFormat="1" applyFont="1" applyBorder="1" applyAlignment="1">
      <alignment horizontal="center" vertical="center"/>
    </xf>
    <xf numFmtId="0" fontId="11" fillId="2" borderId="2" xfId="4" applyFont="1" applyFill="1" applyBorder="1" applyAlignment="1">
      <alignment horizontal="right"/>
    </xf>
    <xf numFmtId="0" fontId="28" fillId="0" borderId="2" xfId="0" applyFont="1" applyBorder="1" applyAlignment="1">
      <alignment horizontal="right"/>
    </xf>
    <xf numFmtId="0" fontId="27" fillId="0" borderId="2" xfId="2" applyFont="1" applyBorder="1" applyAlignment="1">
      <alignment vertical="center"/>
    </xf>
    <xf numFmtId="49" fontId="27" fillId="0" borderId="2" xfId="2" applyNumberFormat="1" applyFont="1" applyBorder="1" applyAlignment="1">
      <alignment vertical="center" wrapText="1"/>
    </xf>
    <xf numFmtId="0" fontId="16" fillId="0" borderId="2" xfId="2" applyFont="1" applyBorder="1" applyAlignment="1">
      <alignment vertical="center"/>
    </xf>
    <xf numFmtId="2" fontId="11" fillId="0" borderId="5" xfId="4" applyNumberFormat="1" applyFont="1" applyBorder="1"/>
    <xf numFmtId="164" fontId="21" fillId="0" borderId="2" xfId="4" applyNumberFormat="1" applyFont="1" applyBorder="1"/>
    <xf numFmtId="164" fontId="21" fillId="2" borderId="2" xfId="0" applyNumberFormat="1" applyFont="1" applyFill="1" applyBorder="1" applyAlignment="1">
      <alignment horizontal="right"/>
    </xf>
    <xf numFmtId="0" fontId="28" fillId="2" borderId="2" xfId="0" applyFont="1" applyFill="1" applyBorder="1" applyAlignment="1">
      <alignment horizontal="left"/>
    </xf>
    <xf numFmtId="0" fontId="27" fillId="2" borderId="2" xfId="0" applyFont="1" applyFill="1" applyBorder="1" applyAlignment="1">
      <alignment horizontal="left"/>
    </xf>
    <xf numFmtId="0" fontId="28" fillId="2" borderId="2" xfId="0" applyFont="1" applyFill="1" applyBorder="1" applyAlignment="1">
      <alignment horizontal="right"/>
    </xf>
    <xf numFmtId="0" fontId="21" fillId="3" borderId="2" xfId="0" applyFont="1" applyFill="1" applyBorder="1" applyAlignment="1">
      <alignment horizontal="left"/>
    </xf>
    <xf numFmtId="164" fontId="16" fillId="0" borderId="2" xfId="4" applyNumberFormat="1" applyFont="1" applyBorder="1"/>
    <xf numFmtId="1" fontId="16" fillId="0" borderId="2" xfId="4" applyNumberFormat="1" applyFont="1" applyBorder="1"/>
    <xf numFmtId="1" fontId="16" fillId="0" borderId="2" xfId="3" applyNumberFormat="1" applyFont="1" applyBorder="1"/>
    <xf numFmtId="164" fontId="11" fillId="2" borderId="2" xfId="3" applyNumberFormat="1" applyFont="1" applyFill="1" applyBorder="1"/>
    <xf numFmtId="164" fontId="19" fillId="2" borderId="2" xfId="3" applyNumberFormat="1" applyFont="1" applyFill="1" applyBorder="1"/>
    <xf numFmtId="2" fontId="11" fillId="2" borderId="2" xfId="3" applyNumberFormat="1" applyFont="1" applyFill="1" applyBorder="1"/>
    <xf numFmtId="2" fontId="16" fillId="2" borderId="2" xfId="3" applyNumberFormat="1" applyFont="1" applyFill="1" applyBorder="1"/>
    <xf numFmtId="1" fontId="16" fillId="2" borderId="2" xfId="3" applyNumberFormat="1" applyFont="1" applyFill="1" applyBorder="1"/>
    <xf numFmtId="164" fontId="16" fillId="2" borderId="2" xfId="3" applyNumberFormat="1" applyFont="1" applyFill="1" applyBorder="1"/>
    <xf numFmtId="2" fontId="11" fillId="0" borderId="2" xfId="3" applyNumberFormat="1" applyFont="1" applyBorder="1" applyAlignment="1">
      <alignment horizontal="right"/>
    </xf>
    <xf numFmtId="49" fontId="20" fillId="0" borderId="2" xfId="4" applyNumberFormat="1" applyFont="1" applyBorder="1" applyAlignment="1">
      <alignment horizontal="right"/>
    </xf>
    <xf numFmtId="0" fontId="19" fillId="0" borderId="2" xfId="4" applyFont="1" applyBorder="1" applyAlignment="1">
      <alignment horizontal="right" vertical="center"/>
    </xf>
    <xf numFmtId="0" fontId="19" fillId="2" borderId="2" xfId="4" applyFont="1" applyFill="1" applyBorder="1" applyAlignment="1">
      <alignment horizontal="right" vertical="center"/>
    </xf>
    <xf numFmtId="0" fontId="13" fillId="0" borderId="2" xfId="4" applyFont="1" applyBorder="1" applyAlignment="1">
      <alignment wrapText="1"/>
    </xf>
    <xf numFmtId="2" fontId="13" fillId="0" borderId="2" xfId="4" applyNumberFormat="1" applyFont="1" applyBorder="1"/>
    <xf numFmtId="49" fontId="21" fillId="0" borderId="2" xfId="3" applyNumberFormat="1" applyFont="1" applyBorder="1" applyAlignment="1">
      <alignment horizontal="left" vertical="center" wrapText="1"/>
    </xf>
    <xf numFmtId="49" fontId="21" fillId="0" borderId="6" xfId="2" applyNumberFormat="1" applyFont="1" applyBorder="1" applyAlignment="1">
      <alignment horizontal="left" vertical="center" wrapText="1"/>
    </xf>
    <xf numFmtId="0" fontId="26" fillId="2" borderId="2" xfId="0" applyFont="1" applyFill="1" applyBorder="1" applyAlignment="1">
      <alignment horizontal="right"/>
    </xf>
    <xf numFmtId="0" fontId="15" fillId="0" borderId="0" xfId="1" applyFont="1" applyAlignment="1">
      <alignment horizontal="center"/>
    </xf>
    <xf numFmtId="49" fontId="16" fillId="0" borderId="2" xfId="1" applyNumberFormat="1" applyFont="1" applyBorder="1" applyAlignment="1">
      <alignment horizontal="center" vertical="center" wrapText="1"/>
    </xf>
    <xf numFmtId="49" fontId="16" fillId="0" borderId="2" xfId="1" applyNumberFormat="1" applyFont="1" applyBorder="1" applyAlignment="1">
      <alignment vertical="center" wrapText="1"/>
    </xf>
    <xf numFmtId="49" fontId="32" fillId="0" borderId="2" xfId="1" applyNumberFormat="1" applyFont="1" applyBorder="1" applyAlignment="1">
      <alignment horizontal="center" vertical="center" wrapText="1"/>
    </xf>
    <xf numFmtId="0" fontId="32" fillId="0" borderId="2" xfId="1" applyFont="1" applyBorder="1" applyAlignment="1">
      <alignment horizontal="center" vertical="center" wrapText="1"/>
    </xf>
    <xf numFmtId="0" fontId="32" fillId="0" borderId="2" xfId="1" applyFont="1" applyBorder="1" applyAlignment="1">
      <alignment horizontal="center" vertical="center"/>
    </xf>
    <xf numFmtId="0" fontId="32" fillId="0" borderId="2" xfId="1" applyNumberFormat="1" applyFont="1" applyBorder="1" applyAlignment="1">
      <alignment horizontal="center" vertical="center" wrapText="1"/>
    </xf>
    <xf numFmtId="0" fontId="30" fillId="2" borderId="6" xfId="4" applyFont="1" applyFill="1" applyBorder="1" applyAlignment="1">
      <alignment horizontal="center"/>
    </xf>
    <xf numFmtId="0" fontId="30" fillId="2" borderId="6" xfId="4" applyFont="1" applyFill="1" applyBorder="1" applyAlignment="1">
      <alignment horizontal="center" vertical="center"/>
    </xf>
    <xf numFmtId="2" fontId="30" fillId="2" borderId="2" xfId="4" applyNumberFormat="1" applyFont="1" applyFill="1" applyBorder="1"/>
    <xf numFmtId="2" fontId="29" fillId="2" borderId="2" xfId="4" applyNumberFormat="1" applyFont="1" applyFill="1" applyBorder="1"/>
    <xf numFmtId="0" fontId="30" fillId="2" borderId="6" xfId="4" applyFont="1" applyFill="1" applyBorder="1" applyAlignment="1">
      <alignment horizontal="center" vertical="center" wrapText="1"/>
    </xf>
    <xf numFmtId="0" fontId="30" fillId="2" borderId="2" xfId="4" applyFont="1" applyFill="1" applyBorder="1"/>
    <xf numFmtId="0" fontId="29" fillId="2" borderId="2" xfId="4" applyFont="1" applyFill="1" applyBorder="1" applyAlignment="1">
      <alignment wrapText="1"/>
    </xf>
    <xf numFmtId="0" fontId="29" fillId="2" borderId="2" xfId="4" applyFont="1" applyFill="1" applyBorder="1"/>
    <xf numFmtId="0" fontId="29" fillId="2" borderId="2" xfId="4" applyNumberFormat="1" applyFont="1" applyFill="1" applyBorder="1"/>
    <xf numFmtId="0" fontId="11" fillId="2" borderId="2" xfId="4" applyFont="1" applyFill="1" applyBorder="1" applyAlignment="1">
      <alignment horizontal="center"/>
    </xf>
    <xf numFmtId="2" fontId="10" fillId="2" borderId="2" xfId="4" applyNumberFormat="1" applyFont="1" applyFill="1" applyBorder="1"/>
    <xf numFmtId="164" fontId="12" fillId="2" borderId="2" xfId="4" applyNumberFormat="1" applyFont="1" applyFill="1" applyBorder="1"/>
    <xf numFmtId="0" fontId="10" fillId="2" borderId="2" xfId="4" applyFont="1" applyFill="1" applyBorder="1" applyAlignment="1">
      <alignment wrapText="1"/>
    </xf>
    <xf numFmtId="0" fontId="10" fillId="2" borderId="2" xfId="4" applyFont="1" applyFill="1" applyBorder="1"/>
    <xf numFmtId="0" fontId="10" fillId="2" borderId="2" xfId="4" applyNumberFormat="1" applyFont="1" applyFill="1" applyBorder="1"/>
    <xf numFmtId="0" fontId="11" fillId="0" borderId="2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/>
    </xf>
    <xf numFmtId="0" fontId="12" fillId="2" borderId="2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right"/>
    </xf>
    <xf numFmtId="164" fontId="21" fillId="2" borderId="5" xfId="0" applyNumberFormat="1" applyFont="1" applyFill="1" applyBorder="1" applyAlignment="1">
      <alignment horizontal="right"/>
    </xf>
    <xf numFmtId="1" fontId="11" fillId="0" borderId="2" xfId="3" applyNumberFormat="1" applyFont="1" applyBorder="1"/>
    <xf numFmtId="1" fontId="11" fillId="0" borderId="2" xfId="4" applyNumberFormat="1" applyFont="1" applyBorder="1"/>
    <xf numFmtId="1" fontId="14" fillId="0" borderId="2" xfId="4" applyNumberFormat="1" applyFont="1" applyBorder="1"/>
    <xf numFmtId="0" fontId="11" fillId="0" borderId="2" xfId="3" applyFont="1" applyBorder="1" applyAlignment="1">
      <alignment horizontal="right"/>
    </xf>
    <xf numFmtId="1" fontId="11" fillId="0" borderId="2" xfId="2" applyNumberFormat="1" applyFont="1" applyBorder="1"/>
    <xf numFmtId="1" fontId="11" fillId="0" borderId="2" xfId="3" applyNumberFormat="1" applyFont="1" applyBorder="1" applyAlignment="1">
      <alignment horizontal="right" wrapText="1"/>
    </xf>
    <xf numFmtId="1" fontId="21" fillId="0" borderId="2" xfId="3" applyNumberFormat="1" applyFont="1" applyBorder="1"/>
    <xf numFmtId="1" fontId="27" fillId="0" borderId="2" xfId="3" applyNumberFormat="1" applyFont="1" applyBorder="1"/>
    <xf numFmtId="49" fontId="27" fillId="0" borderId="2" xfId="3" applyNumberFormat="1" applyFont="1" applyBorder="1" applyAlignment="1">
      <alignment wrapText="1"/>
    </xf>
    <xf numFmtId="1" fontId="11" fillId="0" borderId="2" xfId="4" applyNumberFormat="1" applyFont="1" applyBorder="1" applyAlignment="1">
      <alignment horizontal="right" wrapText="1"/>
    </xf>
    <xf numFmtId="1" fontId="11" fillId="2" borderId="2" xfId="3" applyNumberFormat="1" applyFont="1" applyFill="1" applyBorder="1"/>
    <xf numFmtId="1" fontId="11" fillId="0" borderId="2" xfId="4" applyNumberFormat="1" applyFont="1" applyBorder="1" applyAlignment="1">
      <alignment horizontal="right"/>
    </xf>
    <xf numFmtId="1" fontId="21" fillId="0" borderId="2" xfId="3" applyNumberFormat="1" applyFont="1" applyBorder="1" applyAlignment="1">
      <alignment horizontal="right"/>
    </xf>
    <xf numFmtId="0" fontId="14" fillId="0" borderId="2" xfId="5" applyFont="1" applyBorder="1"/>
    <xf numFmtId="164" fontId="11" fillId="0" borderId="2" xfId="3" applyNumberFormat="1" applyFont="1" applyBorder="1" applyAlignment="1">
      <alignment horizontal="right"/>
    </xf>
    <xf numFmtId="0" fontId="11" fillId="0" borderId="2" xfId="4" applyFont="1" applyBorder="1" applyAlignment="1">
      <alignment horizontal="center"/>
    </xf>
    <xf numFmtId="0" fontId="11" fillId="0" borderId="2" xfId="3" applyFont="1" applyBorder="1" applyAlignment="1">
      <alignment horizontal="center" vertical="center"/>
    </xf>
    <xf numFmtId="49" fontId="11" fillId="0" borderId="2" xfId="1" applyNumberFormat="1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center" vertical="center"/>
    </xf>
    <xf numFmtId="4" fontId="11" fillId="0" borderId="2" xfId="1" applyNumberFormat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center" vertical="center" wrapText="1"/>
    </xf>
    <xf numFmtId="49" fontId="13" fillId="0" borderId="2" xfId="1" applyNumberFormat="1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5" fillId="0" borderId="2" xfId="1" applyBorder="1"/>
    <xf numFmtId="0" fontId="21" fillId="0" borderId="2" xfId="4" applyFont="1" applyBorder="1" applyAlignment="1">
      <alignment wrapText="1"/>
    </xf>
    <xf numFmtId="164" fontId="31" fillId="0" borderId="2" xfId="4" applyNumberFormat="1" applyFont="1" applyBorder="1"/>
    <xf numFmtId="1" fontId="21" fillId="2" borderId="2" xfId="0" applyNumberFormat="1" applyFont="1" applyFill="1" applyBorder="1" applyAlignment="1">
      <alignment horizontal="right"/>
    </xf>
    <xf numFmtId="1" fontId="26" fillId="0" borderId="2" xfId="4" applyNumberFormat="1" applyFont="1" applyBorder="1"/>
    <xf numFmtId="1" fontId="21" fillId="0" borderId="2" xfId="4" applyNumberFormat="1" applyFont="1" applyBorder="1"/>
    <xf numFmtId="1" fontId="11" fillId="0" borderId="2" xfId="2" applyNumberFormat="1" applyFont="1" applyBorder="1" applyAlignment="1">
      <alignment horizontal="right" wrapText="1"/>
    </xf>
    <xf numFmtId="1" fontId="11" fillId="0" borderId="2" xfId="2" applyNumberFormat="1" applyFont="1" applyBorder="1" applyAlignment="1">
      <alignment horizontal="right"/>
    </xf>
    <xf numFmtId="1" fontId="11" fillId="0" borderId="2" xfId="4" applyNumberFormat="1" applyFont="1" applyBorder="1" applyAlignment="1">
      <alignment horizontal="right" vertical="center"/>
    </xf>
    <xf numFmtId="1" fontId="11" fillId="2" borderId="2" xfId="4" applyNumberFormat="1" applyFont="1" applyFill="1" applyBorder="1"/>
    <xf numFmtId="164" fontId="14" fillId="0" borderId="2" xfId="2" applyNumberFormat="1" applyFont="1" applyBorder="1"/>
    <xf numFmtId="1" fontId="21" fillId="0" borderId="2" xfId="0" applyNumberFormat="1" applyFont="1" applyBorder="1"/>
    <xf numFmtId="0" fontId="21" fillId="2" borderId="2" xfId="4" applyNumberFormat="1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left" vertical="center" wrapText="1"/>
    </xf>
    <xf numFmtId="0" fontId="21" fillId="2" borderId="2" xfId="4" applyFont="1" applyFill="1" applyBorder="1"/>
    <xf numFmtId="0" fontId="26" fillId="2" borderId="2" xfId="4" applyFont="1" applyFill="1" applyBorder="1"/>
    <xf numFmtId="49" fontId="27" fillId="2" borderId="2" xfId="4" applyNumberFormat="1" applyFont="1" applyFill="1" applyBorder="1" applyAlignment="1">
      <alignment horizontal="center" vertical="center" wrapText="1"/>
    </xf>
    <xf numFmtId="0" fontId="27" fillId="2" borderId="2" xfId="4" applyFont="1" applyFill="1" applyBorder="1"/>
    <xf numFmtId="1" fontId="21" fillId="0" borderId="2" xfId="2" applyNumberFormat="1" applyFont="1" applyBorder="1" applyAlignment="1">
      <alignment wrapText="1"/>
    </xf>
    <xf numFmtId="1" fontId="21" fillId="0" borderId="2" xfId="2" applyNumberFormat="1" applyFont="1" applyBorder="1" applyAlignment="1">
      <alignment horizontal="right" wrapText="1"/>
    </xf>
    <xf numFmtId="164" fontId="26" fillId="0" borderId="2" xfId="2" applyNumberFormat="1" applyFont="1" applyBorder="1" applyAlignment="1">
      <alignment wrapText="1"/>
    </xf>
    <xf numFmtId="1" fontId="21" fillId="0" borderId="2" xfId="2" applyNumberFormat="1" applyFont="1" applyBorder="1" applyAlignment="1">
      <alignment horizontal="left" wrapText="1"/>
    </xf>
    <xf numFmtId="2" fontId="21" fillId="0" borderId="2" xfId="2" applyNumberFormat="1" applyFont="1" applyBorder="1" applyAlignment="1">
      <alignment wrapText="1"/>
    </xf>
    <xf numFmtId="49" fontId="21" fillId="0" borderId="2" xfId="2" applyNumberFormat="1" applyFont="1" applyBorder="1" applyAlignment="1">
      <alignment horizontal="left" wrapText="1"/>
    </xf>
    <xf numFmtId="164" fontId="21" fillId="0" borderId="2" xfId="2" applyNumberFormat="1" applyFont="1" applyBorder="1" applyAlignment="1">
      <alignment horizontal="right" wrapText="1"/>
    </xf>
    <xf numFmtId="49" fontId="21" fillId="0" borderId="2" xfId="4" applyNumberFormat="1" applyFont="1" applyBorder="1" applyAlignment="1">
      <alignment wrapText="1"/>
    </xf>
    <xf numFmtId="1" fontId="21" fillId="0" borderId="2" xfId="4" applyNumberFormat="1" applyFont="1" applyBorder="1" applyAlignment="1">
      <alignment wrapText="1"/>
    </xf>
    <xf numFmtId="164" fontId="26" fillId="0" borderId="2" xfId="4" applyNumberFormat="1" applyFont="1" applyBorder="1" applyAlignment="1">
      <alignment wrapText="1"/>
    </xf>
    <xf numFmtId="2" fontId="26" fillId="0" borderId="2" xfId="4" applyNumberFormat="1" applyFont="1" applyBorder="1" applyAlignment="1">
      <alignment wrapText="1"/>
    </xf>
    <xf numFmtId="2" fontId="21" fillId="0" borderId="2" xfId="4" applyNumberFormat="1" applyFont="1" applyBorder="1" applyAlignment="1">
      <alignment wrapText="1"/>
    </xf>
    <xf numFmtId="2" fontId="21" fillId="0" borderId="2" xfId="4" applyNumberFormat="1" applyFont="1" applyBorder="1"/>
    <xf numFmtId="1" fontId="16" fillId="0" borderId="2" xfId="4" applyNumberFormat="1" applyFont="1" applyBorder="1" applyAlignment="1">
      <alignment wrapText="1"/>
    </xf>
    <xf numFmtId="0" fontId="30" fillId="2" borderId="2" xfId="4" applyFont="1" applyFill="1" applyBorder="1" applyAlignment="1">
      <alignment horizontal="center" vertical="center"/>
    </xf>
    <xf numFmtId="164" fontId="30" fillId="2" borderId="2" xfId="4" applyNumberFormat="1" applyFont="1" applyFill="1" applyBorder="1"/>
    <xf numFmtId="49" fontId="11" fillId="0" borderId="3" xfId="1" applyNumberFormat="1" applyFont="1" applyBorder="1" applyAlignment="1">
      <alignment horizontal="center" vertical="center" wrapText="1"/>
    </xf>
    <xf numFmtId="49" fontId="11" fillId="0" borderId="9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/>
    </xf>
    <xf numFmtId="1" fontId="21" fillId="0" borderId="2" xfId="2" applyNumberFormat="1" applyFont="1" applyBorder="1"/>
    <xf numFmtId="0" fontId="27" fillId="0" borderId="2" xfId="2" applyFont="1" applyBorder="1" applyAlignment="1">
      <alignment horizontal="center" vertical="center"/>
    </xf>
    <xf numFmtId="1" fontId="21" fillId="0" borderId="2" xfId="4" applyNumberFormat="1" applyFont="1" applyBorder="1" applyAlignment="1">
      <alignment horizontal="left" wrapText="1"/>
    </xf>
    <xf numFmtId="164" fontId="21" fillId="0" borderId="2" xfId="4" applyNumberFormat="1" applyFont="1" applyBorder="1" applyAlignment="1">
      <alignment horizontal="right" wrapText="1"/>
    </xf>
    <xf numFmtId="1" fontId="21" fillId="0" borderId="2" xfId="4" applyNumberFormat="1" applyFont="1" applyBorder="1" applyAlignment="1">
      <alignment horizontal="right" wrapText="1"/>
    </xf>
    <xf numFmtId="0" fontId="21" fillId="0" borderId="2" xfId="4" applyFont="1" applyBorder="1"/>
    <xf numFmtId="2" fontId="28" fillId="0" borderId="2" xfId="4" applyNumberFormat="1" applyFont="1" applyBorder="1"/>
    <xf numFmtId="1" fontId="34" fillId="0" borderId="2" xfId="4" applyNumberFormat="1" applyFont="1" applyBorder="1"/>
    <xf numFmtId="0" fontId="34" fillId="0" borderId="2" xfId="4" applyFont="1" applyBorder="1"/>
    <xf numFmtId="1" fontId="31" fillId="0" borderId="2" xfId="4" applyNumberFormat="1" applyFont="1" applyBorder="1"/>
    <xf numFmtId="1" fontId="27" fillId="0" borderId="2" xfId="4" applyNumberFormat="1" applyFont="1" applyBorder="1"/>
    <xf numFmtId="1" fontId="35" fillId="0" borderId="2" xfId="4" applyNumberFormat="1" applyFont="1" applyBorder="1"/>
    <xf numFmtId="0" fontId="24" fillId="0" borderId="2" xfId="4" applyFont="1" applyBorder="1" applyAlignment="1">
      <alignment wrapText="1"/>
    </xf>
    <xf numFmtId="2" fontId="24" fillId="0" borderId="2" xfId="4" applyNumberFormat="1" applyFont="1" applyBorder="1"/>
    <xf numFmtId="0" fontId="21" fillId="2" borderId="2" xfId="4" applyFont="1" applyFill="1" applyBorder="1" applyAlignment="1">
      <alignment wrapText="1"/>
    </xf>
    <xf numFmtId="1" fontId="21" fillId="2" borderId="2" xfId="4" applyNumberFormat="1" applyFont="1" applyFill="1" applyBorder="1"/>
    <xf numFmtId="164" fontId="21" fillId="2" borderId="2" xfId="4" applyNumberFormat="1" applyFont="1" applyFill="1" applyBorder="1"/>
    <xf numFmtId="0" fontId="28" fillId="0" borderId="2" xfId="4" applyFont="1" applyBorder="1" applyAlignment="1">
      <alignment horizontal="center" wrapText="1"/>
    </xf>
    <xf numFmtId="164" fontId="28" fillId="0" borderId="2" xfId="4" applyNumberFormat="1" applyFont="1" applyBorder="1"/>
    <xf numFmtId="164" fontId="24" fillId="0" borderId="2" xfId="4" applyNumberFormat="1" applyFont="1" applyBorder="1"/>
    <xf numFmtId="1" fontId="21" fillId="0" borderId="2" xfId="0" applyNumberFormat="1" applyFont="1" applyFill="1" applyBorder="1" applyAlignment="1">
      <alignment horizontal="right"/>
    </xf>
    <xf numFmtId="1" fontId="11" fillId="0" borderId="2" xfId="4" applyNumberFormat="1" applyFont="1" applyBorder="1" applyAlignment="1">
      <alignment horizontal="center"/>
    </xf>
    <xf numFmtId="49" fontId="18" fillId="0" borderId="2" xfId="1" applyNumberFormat="1" applyFont="1" applyBorder="1" applyAlignment="1">
      <alignment horizontal="center" vertical="center" wrapText="1"/>
    </xf>
    <xf numFmtId="1" fontId="18" fillId="0" borderId="2" xfId="1" applyNumberFormat="1" applyFont="1" applyBorder="1" applyAlignment="1">
      <alignment horizontal="center" vertical="center" wrapText="1"/>
    </xf>
    <xf numFmtId="1" fontId="10" fillId="2" borderId="2" xfId="4" applyNumberFormat="1" applyFont="1" applyFill="1" applyBorder="1"/>
    <xf numFmtId="0" fontId="30" fillId="0" borderId="2" xfId="4" applyFont="1" applyBorder="1"/>
    <xf numFmtId="164" fontId="29" fillId="2" borderId="2" xfId="4" applyNumberFormat="1" applyFont="1" applyFill="1" applyBorder="1"/>
    <xf numFmtId="0" fontId="36" fillId="0" borderId="2" xfId="5" applyFont="1" applyBorder="1"/>
    <xf numFmtId="0" fontId="11" fillId="0" borderId="2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/>
    </xf>
    <xf numFmtId="0" fontId="11" fillId="2" borderId="2" xfId="4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49" fontId="28" fillId="0" borderId="4" xfId="4" applyNumberFormat="1" applyFont="1" applyBorder="1" applyAlignment="1">
      <alignment horizontal="center" wrapText="1"/>
    </xf>
    <xf numFmtId="0" fontId="21" fillId="2" borderId="2" xfId="4" applyFont="1" applyFill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164" fontId="11" fillId="2" borderId="2" xfId="4" applyNumberFormat="1" applyFont="1" applyFill="1" applyBorder="1" applyAlignment="1">
      <alignment horizontal="right" wrapText="1"/>
    </xf>
    <xf numFmtId="164" fontId="19" fillId="2" borderId="2" xfId="4" applyNumberFormat="1" applyFont="1" applyFill="1" applyBorder="1" applyAlignment="1">
      <alignment wrapText="1"/>
    </xf>
    <xf numFmtId="2" fontId="11" fillId="2" borderId="2" xfId="4" applyNumberFormat="1" applyFont="1" applyFill="1" applyBorder="1" applyAlignment="1">
      <alignment horizontal="right" wrapText="1"/>
    </xf>
    <xf numFmtId="0" fontId="21" fillId="0" borderId="2" xfId="0" applyFont="1" applyBorder="1" applyAlignment="1">
      <alignment horizontal="left" vertical="top" wrapText="1"/>
    </xf>
    <xf numFmtId="0" fontId="21" fillId="0" borderId="2" xfId="4" applyFont="1" applyBorder="1" applyAlignment="1">
      <alignment horizontal="center" vertical="top" wrapText="1"/>
    </xf>
    <xf numFmtId="0" fontId="19" fillId="0" borderId="2" xfId="3" applyFont="1" applyBorder="1"/>
    <xf numFmtId="0" fontId="19" fillId="0" borderId="2" xfId="2" applyFont="1" applyBorder="1" applyAlignment="1">
      <alignment horizontal="center"/>
    </xf>
    <xf numFmtId="2" fontId="19" fillId="0" borderId="2" xfId="3" applyNumberFormat="1" applyFont="1" applyBorder="1"/>
    <xf numFmtId="0" fontId="19" fillId="0" borderId="2" xfId="4" applyFont="1" applyBorder="1"/>
    <xf numFmtId="0" fontId="19" fillId="0" borderId="2" xfId="4" applyFont="1" applyBorder="1" applyAlignment="1">
      <alignment horizontal="center"/>
    </xf>
    <xf numFmtId="1" fontId="19" fillId="0" borderId="2" xfId="4" applyNumberFormat="1" applyFont="1" applyBorder="1"/>
    <xf numFmtId="0" fontId="18" fillId="0" borderId="2" xfId="2" applyFont="1" applyBorder="1" applyAlignment="1">
      <alignment horizontal="left"/>
    </xf>
    <xf numFmtId="1" fontId="19" fillId="0" borderId="2" xfId="4" applyNumberFormat="1" applyFont="1" applyBorder="1" applyAlignment="1">
      <alignment horizontal="center"/>
    </xf>
    <xf numFmtId="0" fontId="37" fillId="0" borderId="2" xfId="2" applyFont="1" applyBorder="1" applyAlignment="1">
      <alignment horizontal="left"/>
    </xf>
    <xf numFmtId="0" fontId="26" fillId="0" borderId="2" xfId="4" applyFont="1" applyBorder="1" applyAlignment="1">
      <alignment wrapText="1"/>
    </xf>
    <xf numFmtId="2" fontId="26" fillId="2" borderId="2" xfId="4" applyNumberFormat="1" applyFont="1" applyFill="1" applyBorder="1"/>
    <xf numFmtId="0" fontId="19" fillId="0" borderId="2" xfId="3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39" fillId="0" borderId="2" xfId="0" applyFont="1" applyBorder="1" applyAlignment="1"/>
    <xf numFmtId="0" fontId="39" fillId="0" borderId="2" xfId="0" applyFont="1" applyBorder="1"/>
    <xf numFmtId="9" fontId="43" fillId="0" borderId="2" xfId="0" applyNumberFormat="1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39" fillId="0" borderId="0" xfId="0" applyFont="1" applyAlignment="1"/>
    <xf numFmtId="0" fontId="38" fillId="0" borderId="0" xfId="0" applyFont="1" applyAlignment="1"/>
    <xf numFmtId="0" fontId="0" fillId="0" borderId="2" xfId="0" applyBorder="1"/>
    <xf numFmtId="9" fontId="43" fillId="0" borderId="2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38" fillId="0" borderId="2" xfId="0" applyFont="1" applyBorder="1"/>
    <xf numFmtId="9" fontId="38" fillId="0" borderId="2" xfId="0" applyNumberFormat="1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164" fontId="26" fillId="2" borderId="2" xfId="0" applyNumberFormat="1" applyFont="1" applyFill="1" applyBorder="1" applyAlignment="1">
      <alignment horizontal="left"/>
    </xf>
    <xf numFmtId="2" fontId="21" fillId="2" borderId="2" xfId="3" applyNumberFormat="1" applyFont="1" applyFill="1" applyBorder="1"/>
    <xf numFmtId="0" fontId="21" fillId="2" borderId="2" xfId="3" applyFont="1" applyFill="1" applyBorder="1"/>
    <xf numFmtId="164" fontId="26" fillId="2" borderId="2" xfId="3" applyNumberFormat="1" applyFont="1" applyFill="1" applyBorder="1"/>
    <xf numFmtId="2" fontId="19" fillId="2" borderId="2" xfId="4" applyNumberFormat="1" applyFont="1" applyFill="1" applyBorder="1"/>
    <xf numFmtId="1" fontId="11" fillId="2" borderId="2" xfId="4" applyNumberFormat="1" applyFont="1" applyFill="1" applyBorder="1" applyAlignment="1">
      <alignment horizontal="right" wrapText="1"/>
    </xf>
    <xf numFmtId="164" fontId="23" fillId="0" borderId="2" xfId="4" applyNumberFormat="1" applyFont="1" applyBorder="1"/>
    <xf numFmtId="164" fontId="35" fillId="0" borderId="2" xfId="4" applyNumberFormat="1" applyFont="1" applyBorder="1"/>
    <xf numFmtId="49" fontId="21" fillId="0" borderId="2" xfId="1" applyNumberFormat="1" applyFont="1" applyBorder="1" applyAlignment="1">
      <alignment horizontal="center" vertical="center" wrapText="1"/>
    </xf>
    <xf numFmtId="1" fontId="21" fillId="0" borderId="2" xfId="1" applyNumberFormat="1" applyFont="1" applyBorder="1" applyAlignment="1">
      <alignment horizontal="center" vertical="center" wrapText="1"/>
    </xf>
    <xf numFmtId="4" fontId="21" fillId="0" borderId="2" xfId="1" applyNumberFormat="1" applyFont="1" applyBorder="1" applyAlignment="1">
      <alignment horizontal="center" vertical="center"/>
    </xf>
    <xf numFmtId="164" fontId="20" fillId="0" borderId="2" xfId="5" applyNumberFormat="1" applyFont="1" applyBorder="1"/>
    <xf numFmtId="164" fontId="20" fillId="2" borderId="2" xfId="5" applyNumberFormat="1" applyFont="1" applyFill="1" applyBorder="1"/>
    <xf numFmtId="164" fontId="36" fillId="0" borderId="2" xfId="5" applyNumberFormat="1" applyFont="1" applyBorder="1"/>
    <xf numFmtId="1" fontId="29" fillId="2" borderId="2" xfId="4" applyNumberFormat="1" applyFont="1" applyFill="1" applyBorder="1"/>
    <xf numFmtId="164" fontId="21" fillId="0" borderId="2" xfId="1" applyNumberFormat="1" applyFont="1" applyBorder="1" applyAlignment="1">
      <alignment horizontal="center" vertical="center" wrapText="1"/>
    </xf>
    <xf numFmtId="164" fontId="10" fillId="2" borderId="2" xfId="4" applyNumberFormat="1" applyFont="1" applyFill="1" applyBorder="1"/>
    <xf numFmtId="1" fontId="20" fillId="0" borderId="2" xfId="5" applyNumberFormat="1" applyFont="1" applyBorder="1"/>
    <xf numFmtId="0" fontId="17" fillId="0" borderId="0" xfId="4" applyFont="1" applyAlignment="1">
      <alignment horizontal="center"/>
    </xf>
    <xf numFmtId="0" fontId="16" fillId="2" borderId="2" xfId="4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wrapText="1"/>
    </xf>
    <xf numFmtId="0" fontId="10" fillId="2" borderId="3" xfId="4" applyFont="1" applyFill="1" applyBorder="1" applyAlignment="1">
      <alignment horizontal="center" vertical="center"/>
    </xf>
    <xf numFmtId="0" fontId="10" fillId="2" borderId="9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15" fillId="0" borderId="0" xfId="4" applyFont="1" applyAlignment="1">
      <alignment horizontal="center"/>
    </xf>
    <xf numFmtId="0" fontId="27" fillId="2" borderId="5" xfId="4" applyFont="1" applyFill="1" applyBorder="1" applyAlignment="1">
      <alignment horizontal="center" vertical="center"/>
    </xf>
    <xf numFmtId="0" fontId="27" fillId="2" borderId="6" xfId="4" applyFont="1" applyFill="1" applyBorder="1" applyAlignment="1">
      <alignment horizontal="center" vertical="center"/>
    </xf>
    <xf numFmtId="0" fontId="29" fillId="2" borderId="5" xfId="4" applyFont="1" applyFill="1" applyBorder="1" applyAlignment="1">
      <alignment horizontal="center" vertical="center" wrapText="1"/>
    </xf>
    <xf numFmtId="0" fontId="29" fillId="2" borderId="6" xfId="4" applyFont="1" applyFill="1" applyBorder="1" applyAlignment="1">
      <alignment horizontal="center" vertical="center" wrapText="1"/>
    </xf>
    <xf numFmtId="0" fontId="29" fillId="2" borderId="5" xfId="4" applyFont="1" applyFill="1" applyBorder="1" applyAlignment="1">
      <alignment horizontal="center" wrapText="1"/>
    </xf>
    <xf numFmtId="0" fontId="29" fillId="2" borderId="6" xfId="4" applyFont="1" applyFill="1" applyBorder="1" applyAlignment="1">
      <alignment horizontal="center" wrapText="1"/>
    </xf>
    <xf numFmtId="0" fontId="29" fillId="2" borderId="3" xfId="4" applyFont="1" applyFill="1" applyBorder="1" applyAlignment="1">
      <alignment horizontal="center" wrapText="1"/>
    </xf>
    <xf numFmtId="0" fontId="29" fillId="2" borderId="4" xfId="4" applyFont="1" applyFill="1" applyBorder="1" applyAlignment="1">
      <alignment horizontal="center" wrapText="1"/>
    </xf>
    <xf numFmtId="0" fontId="33" fillId="2" borderId="2" xfId="4" applyFont="1" applyFill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21" fillId="2" borderId="2" xfId="4" applyFont="1" applyFill="1" applyBorder="1" applyAlignment="1">
      <alignment horizontal="center" vertical="center"/>
    </xf>
    <xf numFmtId="0" fontId="21" fillId="0" borderId="5" xfId="4" applyFont="1" applyBorder="1" applyAlignment="1">
      <alignment horizontal="center" vertical="center" wrapText="1"/>
    </xf>
    <xf numFmtId="0" fontId="21" fillId="0" borderId="7" xfId="4" applyFont="1" applyBorder="1" applyAlignment="1">
      <alignment horizontal="center" vertical="center" wrapText="1"/>
    </xf>
    <xf numFmtId="0" fontId="21" fillId="0" borderId="6" xfId="4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/>
    </xf>
    <xf numFmtId="0" fontId="21" fillId="0" borderId="6" xfId="4" applyFont="1" applyBorder="1" applyAlignment="1">
      <alignment horizontal="center" vertical="center"/>
    </xf>
    <xf numFmtId="49" fontId="28" fillId="0" borderId="3" xfId="4" applyNumberFormat="1" applyFont="1" applyBorder="1" applyAlignment="1">
      <alignment horizontal="center" wrapText="1"/>
    </xf>
    <xf numFmtId="49" fontId="28" fillId="0" borderId="4" xfId="4" applyNumberFormat="1" applyFont="1" applyBorder="1" applyAlignment="1">
      <alignment horizontal="center" wrapText="1"/>
    </xf>
    <xf numFmtId="49" fontId="27" fillId="0" borderId="3" xfId="4" applyNumberFormat="1" applyFont="1" applyBorder="1" applyAlignment="1">
      <alignment horizontal="center" wrapText="1"/>
    </xf>
    <xf numFmtId="49" fontId="27" fillId="0" borderId="9" xfId="4" applyNumberFormat="1" applyFont="1" applyBorder="1" applyAlignment="1">
      <alignment horizontal="center" wrapText="1"/>
    </xf>
    <xf numFmtId="49" fontId="27" fillId="0" borderId="4" xfId="4" applyNumberFormat="1" applyFont="1" applyBorder="1" applyAlignment="1">
      <alignment horizontal="center" wrapText="1"/>
    </xf>
    <xf numFmtId="0" fontId="21" fillId="0" borderId="5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6" fillId="0" borderId="0" xfId="4" applyFont="1" applyAlignment="1">
      <alignment horizontal="center"/>
    </xf>
    <xf numFmtId="0" fontId="11" fillId="0" borderId="3" xfId="4" applyFont="1" applyBorder="1" applyAlignment="1">
      <alignment horizontal="center"/>
    </xf>
    <xf numFmtId="0" fontId="11" fillId="0" borderId="4" xfId="4" applyFont="1" applyBorder="1" applyAlignment="1">
      <alignment horizontal="center"/>
    </xf>
    <xf numFmtId="0" fontId="11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/>
    </xf>
    <xf numFmtId="0" fontId="11" fillId="0" borderId="9" xfId="4" applyFont="1" applyBorder="1" applyAlignment="1">
      <alignment horizontal="center"/>
    </xf>
    <xf numFmtId="0" fontId="11" fillId="0" borderId="2" xfId="2" applyFont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0" borderId="2" xfId="4" applyFont="1" applyBorder="1" applyAlignment="1">
      <alignment horizontal="center" vertical="center"/>
    </xf>
    <xf numFmtId="0" fontId="21" fillId="2" borderId="5" xfId="4" applyFont="1" applyFill="1" applyBorder="1" applyAlignment="1">
      <alignment horizontal="center" vertical="center"/>
    </xf>
    <xf numFmtId="0" fontId="21" fillId="2" borderId="7" xfId="4" applyFont="1" applyFill="1" applyBorder="1" applyAlignment="1">
      <alignment horizontal="center" vertical="center"/>
    </xf>
    <xf numFmtId="0" fontId="21" fillId="2" borderId="6" xfId="4" applyFont="1" applyFill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/>
    </xf>
    <xf numFmtId="0" fontId="11" fillId="2" borderId="2" xfId="4" applyFont="1" applyFill="1" applyBorder="1" applyAlignment="1">
      <alignment horizontal="center" vertical="center"/>
    </xf>
    <xf numFmtId="0" fontId="16" fillId="0" borderId="2" xfId="4" applyFont="1" applyBorder="1" applyAlignment="1">
      <alignment horizontal="center"/>
    </xf>
    <xf numFmtId="0" fontId="13" fillId="0" borderId="2" xfId="4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/>
    </xf>
    <xf numFmtId="0" fontId="13" fillId="0" borderId="3" xfId="4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0" fontId="11" fillId="0" borderId="2" xfId="3" applyFont="1" applyBorder="1" applyAlignment="1">
      <alignment horizontal="center" vertical="center"/>
    </xf>
    <xf numFmtId="0" fontId="16" fillId="0" borderId="0" xfId="4" applyFont="1" applyAlignment="1">
      <alignment horizontal="center"/>
    </xf>
    <xf numFmtId="0" fontId="16" fillId="0" borderId="2" xfId="4" applyFont="1" applyBorder="1" applyAlignment="1">
      <alignment horizontal="center" vertical="center"/>
    </xf>
    <xf numFmtId="0" fontId="16" fillId="0" borderId="2" xfId="4" applyFont="1" applyBorder="1" applyAlignment="1">
      <alignment horizontal="center" wrapText="1"/>
    </xf>
    <xf numFmtId="0" fontId="11" fillId="0" borderId="5" xfId="4" applyFont="1" applyBorder="1" applyAlignment="1">
      <alignment horizontal="center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1" fillId="0" borderId="5" xfId="3" applyFont="1" applyBorder="1" applyAlignment="1">
      <alignment horizontal="center"/>
    </xf>
    <xf numFmtId="0" fontId="11" fillId="0" borderId="7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2" borderId="5" xfId="3" applyFont="1" applyFill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16" fillId="0" borderId="2" xfId="3" applyFont="1" applyBorder="1" applyAlignment="1">
      <alignment horizontal="center"/>
    </xf>
    <xf numFmtId="0" fontId="13" fillId="0" borderId="2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/>
    </xf>
    <xf numFmtId="0" fontId="21" fillId="0" borderId="5" xfId="3" applyFont="1" applyBorder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21" fillId="0" borderId="6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/>
    </xf>
    <xf numFmtId="0" fontId="11" fillId="0" borderId="5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/>
    </xf>
    <xf numFmtId="0" fontId="11" fillId="0" borderId="5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6" fillId="0" borderId="2" xfId="5" applyFont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6" fillId="0" borderId="0" xfId="5" applyFont="1" applyAlignment="1">
      <alignment horizontal="center"/>
    </xf>
    <xf numFmtId="0" fontId="13" fillId="0" borderId="5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2" fontId="13" fillId="0" borderId="5" xfId="5" applyNumberFormat="1" applyFont="1" applyBorder="1" applyAlignment="1">
      <alignment horizontal="center" vertical="center"/>
    </xf>
    <xf numFmtId="2" fontId="13" fillId="0" borderId="6" xfId="5" applyNumberFormat="1" applyFont="1" applyBorder="1" applyAlignment="1">
      <alignment horizontal="center" vertical="center"/>
    </xf>
    <xf numFmtId="2" fontId="13" fillId="0" borderId="3" xfId="5" applyNumberFormat="1" applyFont="1" applyBorder="1" applyAlignment="1">
      <alignment horizontal="center"/>
    </xf>
    <xf numFmtId="2" fontId="13" fillId="0" borderId="9" xfId="5" applyNumberFormat="1" applyFont="1" applyBorder="1" applyAlignment="1">
      <alignment horizontal="center"/>
    </xf>
    <xf numFmtId="2" fontId="13" fillId="0" borderId="4" xfId="5" applyNumberFormat="1" applyFont="1" applyBorder="1" applyAlignment="1">
      <alignment horizontal="center"/>
    </xf>
    <xf numFmtId="0" fontId="13" fillId="0" borderId="2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top" wrapText="1"/>
    </xf>
    <xf numFmtId="0" fontId="13" fillId="0" borderId="6" xfId="5" applyFont="1" applyBorder="1" applyAlignment="1">
      <alignment horizontal="center" vertical="top" wrapText="1"/>
    </xf>
    <xf numFmtId="0" fontId="16" fillId="0" borderId="5" xfId="5" applyFont="1" applyBorder="1" applyAlignment="1">
      <alignment horizontal="center" vertical="center"/>
    </xf>
    <xf numFmtId="0" fontId="16" fillId="0" borderId="6" xfId="5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 wrapText="1"/>
    </xf>
    <xf numFmtId="49" fontId="17" fillId="0" borderId="9" xfId="1" applyNumberFormat="1" applyFont="1" applyBorder="1" applyAlignment="1">
      <alignment horizontal="center" vertical="center" wrapText="1"/>
    </xf>
    <xf numFmtId="49" fontId="17" fillId="0" borderId="4" xfId="1" applyNumberFormat="1" applyFont="1" applyBorder="1" applyAlignment="1">
      <alignment horizontal="center" vertical="center" wrapText="1"/>
    </xf>
    <xf numFmtId="2" fontId="17" fillId="0" borderId="3" xfId="1" applyNumberFormat="1" applyFont="1" applyBorder="1" applyAlignment="1">
      <alignment horizontal="center" vertical="center" wrapText="1"/>
    </xf>
    <xf numFmtId="2" fontId="17" fillId="0" borderId="9" xfId="1" applyNumberFormat="1" applyFont="1" applyBorder="1" applyAlignment="1">
      <alignment horizontal="center" vertical="center" wrapText="1"/>
    </xf>
    <xf numFmtId="2" fontId="17" fillId="0" borderId="4" xfId="1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6" xfId="1" applyNumberFormat="1" applyFont="1" applyBorder="1" applyAlignment="1">
      <alignment horizontal="center" vertical="center" wrapText="1"/>
    </xf>
    <xf numFmtId="49" fontId="13" fillId="0" borderId="11" xfId="1" applyNumberFormat="1" applyFont="1" applyBorder="1" applyAlignment="1">
      <alignment horizontal="center" vertical="center" wrapText="1"/>
    </xf>
    <xf numFmtId="49" fontId="13" fillId="0" borderId="13" xfId="1" applyNumberFormat="1" applyFont="1" applyBorder="1" applyAlignment="1">
      <alignment horizontal="center" vertical="center" wrapText="1"/>
    </xf>
    <xf numFmtId="1" fontId="13" fillId="0" borderId="5" xfId="1" applyNumberFormat="1" applyFont="1" applyBorder="1" applyAlignment="1">
      <alignment horizontal="center" vertical="center" wrapText="1"/>
    </xf>
    <xf numFmtId="1" fontId="13" fillId="0" borderId="6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1" fontId="17" fillId="0" borderId="3" xfId="1" applyNumberFormat="1" applyFont="1" applyBorder="1" applyAlignment="1">
      <alignment horizontal="center" vertical="center" wrapText="1"/>
    </xf>
    <xf numFmtId="1" fontId="17" fillId="0" borderId="9" xfId="1" applyNumberFormat="1" applyFont="1" applyBorder="1" applyAlignment="1">
      <alignment horizontal="center" vertical="center" wrapText="1"/>
    </xf>
    <xf numFmtId="1" fontId="17" fillId="0" borderId="4" xfId="1" applyNumberFormat="1" applyFont="1" applyBorder="1" applyAlignment="1">
      <alignment horizontal="center" vertical="center" wrapText="1"/>
    </xf>
    <xf numFmtId="49" fontId="13" fillId="0" borderId="5" xfId="1" applyNumberFormat="1" applyFont="1" applyBorder="1" applyAlignment="1">
      <alignment horizontal="center" vertical="center" wrapText="1"/>
    </xf>
    <xf numFmtId="49" fontId="13" fillId="0" borderId="6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49" fontId="11" fillId="0" borderId="9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49" fontId="13" fillId="0" borderId="2" xfId="1" applyNumberFormat="1" applyFont="1" applyBorder="1" applyAlignment="1">
      <alignment horizontal="center" vertical="center" wrapText="1"/>
    </xf>
    <xf numFmtId="2" fontId="16" fillId="0" borderId="3" xfId="1" applyNumberFormat="1" applyFont="1" applyBorder="1" applyAlignment="1">
      <alignment horizontal="center" vertical="center" wrapText="1"/>
    </xf>
    <xf numFmtId="2" fontId="16" fillId="0" borderId="9" xfId="1" applyNumberFormat="1" applyFont="1" applyBorder="1" applyAlignment="1">
      <alignment horizontal="center" vertical="center" wrapText="1"/>
    </xf>
    <xf numFmtId="2" fontId="16" fillId="0" borderId="4" xfId="1" applyNumberFormat="1" applyFont="1" applyBorder="1" applyAlignment="1">
      <alignment horizontal="center" vertical="center" wrapText="1"/>
    </xf>
    <xf numFmtId="2" fontId="16" fillId="0" borderId="5" xfId="1" applyNumberFormat="1" applyFont="1" applyBorder="1" applyAlignment="1">
      <alignment horizontal="center" vertical="center" wrapText="1"/>
    </xf>
    <xf numFmtId="2" fontId="16" fillId="0" borderId="6" xfId="1" applyNumberFormat="1" applyFont="1" applyBorder="1" applyAlignment="1">
      <alignment horizontal="center" vertical="center" wrapText="1"/>
    </xf>
    <xf numFmtId="49" fontId="16" fillId="0" borderId="11" xfId="1" applyNumberFormat="1" applyFont="1" applyBorder="1" applyAlignment="1">
      <alignment horizontal="center" vertical="center" wrapText="1"/>
    </xf>
    <xf numFmtId="49" fontId="16" fillId="0" borderId="13" xfId="1" applyNumberFormat="1" applyFont="1" applyBorder="1" applyAlignment="1">
      <alignment horizontal="center" vertical="center" wrapText="1"/>
    </xf>
    <xf numFmtId="49" fontId="16" fillId="0" borderId="3" xfId="1" applyNumberFormat="1" applyFont="1" applyBorder="1" applyAlignment="1">
      <alignment horizontal="center" vertical="center" wrapText="1"/>
    </xf>
    <xf numFmtId="49" fontId="16" fillId="0" borderId="9" xfId="1" applyNumberFormat="1" applyFont="1" applyBorder="1" applyAlignment="1">
      <alignment horizontal="center" vertical="center" wrapText="1"/>
    </xf>
    <xf numFmtId="49" fontId="16" fillId="0" borderId="4" xfId="1" applyNumberFormat="1" applyFont="1" applyBorder="1" applyAlignment="1">
      <alignment horizontal="center" vertical="center" wrapText="1"/>
    </xf>
    <xf numFmtId="1" fontId="16" fillId="0" borderId="3" xfId="1" applyNumberFormat="1" applyFont="1" applyBorder="1" applyAlignment="1">
      <alignment horizontal="center" vertical="center" wrapText="1"/>
    </xf>
    <xf numFmtId="1" fontId="16" fillId="0" borderId="9" xfId="1" applyNumberFormat="1" applyFont="1" applyBorder="1" applyAlignment="1">
      <alignment horizontal="center" vertical="center" wrapText="1"/>
    </xf>
    <xf numFmtId="1" fontId="16" fillId="0" borderId="4" xfId="1" applyNumberFormat="1" applyFont="1" applyBorder="1" applyAlignment="1">
      <alignment horizontal="center" vertical="center" wrapText="1"/>
    </xf>
    <xf numFmtId="49" fontId="16" fillId="0" borderId="5" xfId="1" applyNumberFormat="1" applyFont="1" applyBorder="1" applyAlignment="1">
      <alignment horizontal="center" vertical="center" wrapText="1"/>
    </xf>
    <xf numFmtId="49" fontId="16" fillId="0" borderId="6" xfId="1" applyNumberFormat="1" applyFont="1" applyBorder="1" applyAlignment="1">
      <alignment horizontal="center" vertical="center" wrapText="1"/>
    </xf>
    <xf numFmtId="49" fontId="16" fillId="0" borderId="2" xfId="1" applyNumberFormat="1" applyFont="1" applyBorder="1" applyAlignment="1">
      <alignment horizontal="center" vertical="center" wrapText="1"/>
    </xf>
    <xf numFmtId="1" fontId="16" fillId="0" borderId="5" xfId="1" applyNumberFormat="1" applyFont="1" applyBorder="1" applyAlignment="1">
      <alignment horizontal="center" vertical="center" wrapText="1"/>
    </xf>
    <xf numFmtId="1" fontId="16" fillId="0" borderId="6" xfId="1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41" fillId="0" borderId="1" xfId="0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21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49" fontId="21" fillId="0" borderId="2" xfId="4" applyNumberFormat="1" applyFont="1" applyBorder="1" applyAlignment="1">
      <alignment horizontal="left" vertical="top" wrapText="1"/>
    </xf>
    <xf numFmtId="49" fontId="21" fillId="0" borderId="2" xfId="4" applyNumberFormat="1" applyFont="1" applyBorder="1" applyAlignment="1">
      <alignment horizontal="left" vertical="center" wrapText="1"/>
    </xf>
    <xf numFmtId="49" fontId="21" fillId="2" borderId="2" xfId="4" applyNumberFormat="1" applyFont="1" applyFill="1" applyBorder="1" applyAlignment="1">
      <alignment horizontal="left" vertical="center" wrapText="1"/>
    </xf>
    <xf numFmtId="1" fontId="21" fillId="2" borderId="2" xfId="4" applyNumberFormat="1" applyFont="1" applyFill="1" applyBorder="1" applyAlignment="1">
      <alignment horizontal="left" wrapText="1"/>
    </xf>
    <xf numFmtId="164" fontId="21" fillId="2" borderId="2" xfId="4" applyNumberFormat="1" applyFont="1" applyFill="1" applyBorder="1" applyAlignment="1">
      <alignment horizontal="right" wrapText="1"/>
    </xf>
    <xf numFmtId="49" fontId="28" fillId="0" borderId="2" xfId="2" applyNumberFormat="1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49" fontId="27" fillId="0" borderId="3" xfId="2" applyNumberFormat="1" applyFont="1" applyBorder="1" applyAlignment="1">
      <alignment horizontal="center" vertical="center" wrapText="1"/>
    </xf>
    <xf numFmtId="49" fontId="27" fillId="0" borderId="9" xfId="2" applyNumberFormat="1" applyFont="1" applyBorder="1" applyAlignment="1">
      <alignment horizontal="center" vertical="center" wrapText="1"/>
    </xf>
    <xf numFmtId="49" fontId="27" fillId="0" borderId="4" xfId="2" applyNumberFormat="1" applyFont="1" applyBorder="1" applyAlignment="1">
      <alignment horizontal="center" vertical="center" wrapText="1"/>
    </xf>
    <xf numFmtId="49" fontId="21" fillId="0" borderId="2" xfId="2" applyNumberFormat="1" applyFont="1" applyBorder="1" applyAlignment="1">
      <alignment horizontal="left" vertical="center" wrapText="1"/>
    </xf>
    <xf numFmtId="0" fontId="21" fillId="0" borderId="2" xfId="2" applyFont="1" applyBorder="1" applyAlignment="1">
      <alignment wrapText="1"/>
    </xf>
    <xf numFmtId="164" fontId="21" fillId="0" borderId="2" xfId="2" applyNumberFormat="1" applyFont="1" applyBorder="1"/>
    <xf numFmtId="49" fontId="21" fillId="0" borderId="5" xfId="2" applyNumberFormat="1" applyFont="1" applyBorder="1" applyAlignment="1">
      <alignment horizontal="left" vertical="center" wrapText="1"/>
    </xf>
    <xf numFmtId="49" fontId="21" fillId="0" borderId="7" xfId="2" applyNumberFormat="1" applyFont="1" applyBorder="1" applyAlignment="1">
      <alignment horizontal="left" vertical="center" wrapText="1"/>
    </xf>
    <xf numFmtId="49" fontId="21" fillId="0" borderId="6" xfId="2" applyNumberFormat="1" applyFont="1" applyBorder="1" applyAlignment="1">
      <alignment horizontal="left" vertical="center" wrapText="1"/>
    </xf>
    <xf numFmtId="49" fontId="21" fillId="0" borderId="2" xfId="4" applyNumberFormat="1" applyFont="1" applyBorder="1" applyAlignment="1">
      <alignment horizontal="left" vertical="center" wrapText="1"/>
    </xf>
    <xf numFmtId="49" fontId="21" fillId="0" borderId="2" xfId="3" applyNumberFormat="1" applyFont="1" applyBorder="1" applyAlignment="1">
      <alignment horizontal="left" vertical="center" wrapText="1"/>
    </xf>
    <xf numFmtId="0" fontId="21" fillId="0" borderId="2" xfId="4" applyFont="1" applyBorder="1" applyAlignment="1">
      <alignment horizontal="left" vertical="center" wrapText="1"/>
    </xf>
    <xf numFmtId="0" fontId="35" fillId="0" borderId="2" xfId="4" applyFont="1" applyBorder="1" applyAlignment="1">
      <alignment horizontal="center" vertical="center" wrapText="1"/>
    </xf>
    <xf numFmtId="0" fontId="33" fillId="0" borderId="2" xfId="2" applyFont="1" applyBorder="1" applyAlignment="1">
      <alignment horizontal="center" vertical="center" wrapText="1"/>
    </xf>
    <xf numFmtId="0" fontId="24" fillId="0" borderId="2" xfId="2" applyFont="1" applyBorder="1" applyAlignment="1">
      <alignment horizontal="left"/>
    </xf>
    <xf numFmtId="2" fontId="24" fillId="0" borderId="2" xfId="2" applyNumberFormat="1" applyFont="1" applyBorder="1"/>
    <xf numFmtId="0" fontId="33" fillId="0" borderId="2" xfId="2" applyFont="1" applyBorder="1" applyAlignment="1">
      <alignment horizontal="left"/>
    </xf>
    <xf numFmtId="0" fontId="33" fillId="0" borderId="3" xfId="4" applyFont="1" applyBorder="1" applyAlignment="1">
      <alignment horizontal="center" vertical="center"/>
    </xf>
    <xf numFmtId="0" fontId="33" fillId="0" borderId="9" xfId="4" applyFont="1" applyBorder="1" applyAlignment="1">
      <alignment horizontal="center" vertical="center"/>
    </xf>
    <xf numFmtId="0" fontId="33" fillId="0" borderId="4" xfId="4" applyFont="1" applyBorder="1" applyAlignment="1">
      <alignment horizontal="center" vertical="center"/>
    </xf>
    <xf numFmtId="0" fontId="21" fillId="0" borderId="2" xfId="2" applyFont="1" applyBorder="1" applyAlignment="1">
      <alignment horizontal="left"/>
    </xf>
    <xf numFmtId="0" fontId="21" fillId="0" borderId="2" xfId="2" applyFont="1" applyBorder="1" applyAlignment="1">
      <alignment horizontal="left" vertical="center" wrapText="1"/>
    </xf>
    <xf numFmtId="49" fontId="21" fillId="2" borderId="5" xfId="4" applyNumberFormat="1" applyFont="1" applyFill="1" applyBorder="1" applyAlignment="1">
      <alignment horizontal="left" vertical="center"/>
    </xf>
    <xf numFmtId="49" fontId="21" fillId="2" borderId="7" xfId="4" applyNumberFormat="1" applyFont="1" applyFill="1" applyBorder="1" applyAlignment="1">
      <alignment horizontal="left" vertical="center"/>
    </xf>
    <xf numFmtId="49" fontId="21" fillId="2" borderId="6" xfId="4" applyNumberFormat="1" applyFont="1" applyFill="1" applyBorder="1" applyAlignment="1">
      <alignment horizontal="left" vertical="center"/>
    </xf>
    <xf numFmtId="49" fontId="28" fillId="0" borderId="2" xfId="4" applyNumberFormat="1" applyFont="1" applyBorder="1" applyAlignment="1">
      <alignment horizontal="center" wrapText="1"/>
    </xf>
    <xf numFmtId="0" fontId="27" fillId="0" borderId="2" xfId="2" applyFont="1" applyBorder="1" applyAlignment="1">
      <alignment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2" xfId="4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 wrapText="1"/>
    </xf>
    <xf numFmtId="49" fontId="21" fillId="2" borderId="2" xfId="4" applyNumberFormat="1" applyFont="1" applyFill="1" applyBorder="1" applyAlignment="1">
      <alignment horizontal="center" vertical="top" wrapText="1"/>
    </xf>
    <xf numFmtId="0" fontId="21" fillId="2" borderId="6" xfId="0" applyFont="1" applyFill="1" applyBorder="1" applyAlignment="1">
      <alignment horizontal="left" vertical="center" wrapText="1"/>
    </xf>
    <xf numFmtId="0" fontId="21" fillId="0" borderId="2" xfId="3" applyFont="1" applyBorder="1" applyAlignment="1">
      <alignment horizontal="left" vertical="center"/>
    </xf>
    <xf numFmtId="0" fontId="27" fillId="0" borderId="2" xfId="3" applyFont="1" applyBorder="1" applyAlignment="1">
      <alignment horizontal="center" wrapText="1"/>
    </xf>
    <xf numFmtId="49" fontId="27" fillId="0" borderId="2" xfId="4" applyNumberFormat="1" applyFont="1" applyBorder="1" applyAlignment="1">
      <alignment horizontal="center" vertical="center" wrapText="1"/>
    </xf>
    <xf numFmtId="0" fontId="45" fillId="0" borderId="2" xfId="2" applyFont="1" applyBorder="1" applyAlignment="1">
      <alignment horizontal="center" vertical="center" wrapText="1"/>
    </xf>
    <xf numFmtId="0" fontId="45" fillId="0" borderId="2" xfId="2" applyFont="1" applyBorder="1" applyAlignment="1">
      <alignment wrapText="1"/>
    </xf>
    <xf numFmtId="2" fontId="46" fillId="0" borderId="2" xfId="2" applyNumberFormat="1" applyFont="1" applyBorder="1"/>
    <xf numFmtId="0" fontId="21" fillId="0" borderId="2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wrapText="1"/>
    </xf>
    <xf numFmtId="0" fontId="27" fillId="0" borderId="2" xfId="2" applyFont="1" applyBorder="1" applyAlignment="1">
      <alignment horizontal="center" wrapText="1"/>
    </xf>
    <xf numFmtId="1" fontId="21" fillId="0" borderId="2" xfId="2" applyNumberFormat="1" applyFont="1" applyBorder="1" applyAlignment="1">
      <alignment horizontal="right"/>
    </xf>
    <xf numFmtId="0" fontId="21" fillId="0" borderId="2" xfId="2" applyFont="1" applyBorder="1" applyAlignment="1">
      <alignment horizontal="center"/>
    </xf>
    <xf numFmtId="0" fontId="27" fillId="0" borderId="2" xfId="2" applyFont="1" applyBorder="1" applyAlignment="1">
      <alignment horizontal="center"/>
    </xf>
    <xf numFmtId="2" fontId="21" fillId="0" borderId="2" xfId="2" applyNumberFormat="1" applyFont="1" applyBorder="1" applyAlignment="1">
      <alignment horizontal="right"/>
    </xf>
    <xf numFmtId="49" fontId="21" fillId="0" borderId="5" xfId="3" applyNumberFormat="1" applyFont="1" applyBorder="1" applyAlignment="1">
      <alignment horizontal="left" vertical="center" wrapText="1"/>
    </xf>
    <xf numFmtId="49" fontId="21" fillId="0" borderId="7" xfId="3" applyNumberFormat="1" applyFont="1" applyBorder="1" applyAlignment="1">
      <alignment horizontal="left" vertical="center" wrapText="1"/>
    </xf>
    <xf numFmtId="49" fontId="21" fillId="0" borderId="6" xfId="3" applyNumberFormat="1" applyFont="1" applyBorder="1" applyAlignment="1">
      <alignment horizontal="left" vertical="center" wrapText="1"/>
    </xf>
    <xf numFmtId="1" fontId="21" fillId="0" borderId="2" xfId="3" applyNumberFormat="1" applyFont="1" applyBorder="1" applyAlignment="1">
      <alignment wrapText="1"/>
    </xf>
    <xf numFmtId="164" fontId="21" fillId="0" borderId="2" xfId="3" applyNumberFormat="1" applyFont="1" applyBorder="1" applyAlignment="1">
      <alignment wrapText="1"/>
    </xf>
    <xf numFmtId="0" fontId="21" fillId="0" borderId="2" xfId="4" applyFont="1" applyBorder="1" applyAlignment="1">
      <alignment horizontal="left" vertical="center"/>
    </xf>
    <xf numFmtId="164" fontId="21" fillId="0" borderId="2" xfId="4" applyNumberFormat="1" applyFont="1" applyBorder="1" applyAlignment="1">
      <alignment wrapText="1"/>
    </xf>
    <xf numFmtId="0" fontId="27" fillId="0" borderId="2" xfId="3" applyFont="1" applyBorder="1" applyAlignment="1">
      <alignment wrapText="1"/>
    </xf>
    <xf numFmtId="0" fontId="21" fillId="0" borderId="2" xfId="3" applyFont="1" applyBorder="1" applyAlignment="1">
      <alignment horizontal="left" vertical="center" wrapText="1"/>
    </xf>
    <xf numFmtId="0" fontId="21" fillId="0" borderId="2" xfId="3" applyFont="1" applyBorder="1" applyAlignment="1">
      <alignment wrapText="1"/>
    </xf>
    <xf numFmtId="0" fontId="33" fillId="0" borderId="2" xfId="3" applyFont="1" applyBorder="1" applyAlignment="1">
      <alignment wrapText="1"/>
    </xf>
    <xf numFmtId="2" fontId="24" fillId="0" borderId="2" xfId="3" applyNumberFormat="1" applyFont="1" applyBorder="1"/>
    <xf numFmtId="0" fontId="21" fillId="0" borderId="2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center"/>
    </xf>
    <xf numFmtId="1" fontId="21" fillId="0" borderId="2" xfId="3" applyNumberFormat="1" applyFont="1" applyBorder="1" applyAlignment="1">
      <alignment horizontal="left" wrapText="1"/>
    </xf>
    <xf numFmtId="1" fontId="21" fillId="0" borderId="2" xfId="3" applyNumberFormat="1" applyFont="1" applyBorder="1" applyAlignment="1">
      <alignment horizontal="right" wrapText="1"/>
    </xf>
    <xf numFmtId="49" fontId="21" fillId="0" borderId="2" xfId="3" applyNumberFormat="1" applyFont="1" applyBorder="1" applyAlignment="1">
      <alignment horizontal="left" wrapText="1"/>
    </xf>
    <xf numFmtId="0" fontId="21" fillId="0" borderId="5" xfId="3" applyFont="1" applyBorder="1" applyAlignment="1">
      <alignment horizontal="center" vertical="center" wrapText="1"/>
    </xf>
    <xf numFmtId="0" fontId="21" fillId="0" borderId="7" xfId="3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left" wrapText="1"/>
    </xf>
    <xf numFmtId="49" fontId="21" fillId="0" borderId="5" xfId="4" applyNumberFormat="1" applyFont="1" applyBorder="1" applyAlignment="1">
      <alignment horizontal="left" vertical="center" wrapText="1"/>
    </xf>
    <xf numFmtId="49" fontId="21" fillId="0" borderId="7" xfId="4" applyNumberFormat="1" applyFont="1" applyBorder="1" applyAlignment="1">
      <alignment horizontal="left" vertical="center" wrapText="1"/>
    </xf>
    <xf numFmtId="49" fontId="21" fillId="0" borderId="6" xfId="4" applyNumberFormat="1" applyFont="1" applyBorder="1" applyAlignment="1">
      <alignment horizontal="left" vertical="center" wrapText="1"/>
    </xf>
    <xf numFmtId="49" fontId="21" fillId="2" borderId="2" xfId="4" applyNumberFormat="1" applyFont="1" applyFill="1" applyBorder="1" applyAlignment="1">
      <alignment horizontal="left" vertical="center" wrapText="1"/>
    </xf>
    <xf numFmtId="0" fontId="27" fillId="0" borderId="2" xfId="4" applyFont="1" applyBorder="1" applyAlignment="1">
      <alignment horizontal="center" vertical="center" wrapText="1"/>
    </xf>
    <xf numFmtId="0" fontId="27" fillId="0" borderId="3" xfId="3" applyFont="1" applyBorder="1" applyAlignment="1">
      <alignment horizontal="center" wrapText="1"/>
    </xf>
    <xf numFmtId="0" fontId="27" fillId="0" borderId="9" xfId="3" applyFont="1" applyBorder="1" applyAlignment="1">
      <alignment horizontal="center" wrapText="1"/>
    </xf>
    <xf numFmtId="0" fontId="27" fillId="0" borderId="4" xfId="3" applyFont="1" applyBorder="1" applyAlignment="1">
      <alignment horizontal="center" wrapText="1"/>
    </xf>
    <xf numFmtId="49" fontId="21" fillId="0" borderId="2" xfId="3" applyNumberFormat="1" applyFont="1" applyBorder="1" applyAlignment="1">
      <alignment horizontal="center" vertical="center" wrapText="1"/>
    </xf>
    <xf numFmtId="0" fontId="27" fillId="0" borderId="2" xfId="3" applyFont="1" applyBorder="1" applyAlignment="1">
      <alignment horizontal="center"/>
    </xf>
    <xf numFmtId="49" fontId="27" fillId="0" borderId="3" xfId="3" applyNumberFormat="1" applyFont="1" applyBorder="1" applyAlignment="1">
      <alignment horizontal="center" vertical="center" wrapText="1"/>
    </xf>
    <xf numFmtId="49" fontId="27" fillId="0" borderId="9" xfId="3" applyNumberFormat="1" applyFont="1" applyBorder="1" applyAlignment="1">
      <alignment horizontal="center" vertical="center" wrapText="1"/>
    </xf>
    <xf numFmtId="49" fontId="27" fillId="0" borderId="4" xfId="3" applyNumberFormat="1" applyFont="1" applyBorder="1" applyAlignment="1">
      <alignment horizontal="center" vertical="center" wrapText="1"/>
    </xf>
    <xf numFmtId="0" fontId="27" fillId="0" borderId="2" xfId="4" applyFont="1" applyBorder="1" applyAlignment="1">
      <alignment horizontal="left" vertical="center"/>
    </xf>
    <xf numFmtId="49" fontId="21" fillId="2" borderId="5" xfId="3" applyNumberFormat="1" applyFont="1" applyFill="1" applyBorder="1" applyAlignment="1">
      <alignment horizontal="left" vertical="center" wrapText="1"/>
    </xf>
    <xf numFmtId="0" fontId="21" fillId="2" borderId="2" xfId="3" applyNumberFormat="1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wrapText="1"/>
    </xf>
    <xf numFmtId="49" fontId="21" fillId="2" borderId="7" xfId="3" applyNumberFormat="1" applyFont="1" applyFill="1" applyBorder="1" applyAlignment="1">
      <alignment horizontal="left" vertical="center" wrapText="1"/>
    </xf>
    <xf numFmtId="49" fontId="21" fillId="2" borderId="2" xfId="3" applyNumberFormat="1" applyFont="1" applyFill="1" applyBorder="1" applyAlignment="1">
      <alignment horizontal="center" vertical="center" wrapText="1"/>
    </xf>
    <xf numFmtId="0" fontId="27" fillId="2" borderId="2" xfId="3" applyFont="1" applyFill="1" applyBorder="1" applyAlignment="1">
      <alignment wrapText="1"/>
    </xf>
    <xf numFmtId="49" fontId="27" fillId="2" borderId="2" xfId="3" applyNumberFormat="1" applyFont="1" applyFill="1" applyBorder="1" applyAlignment="1">
      <alignment horizontal="center" vertical="center" wrapText="1"/>
    </xf>
    <xf numFmtId="49" fontId="21" fillId="2" borderId="6" xfId="3" applyNumberFormat="1" applyFont="1" applyFill="1" applyBorder="1" applyAlignment="1">
      <alignment horizontal="left" vertical="center" wrapText="1"/>
    </xf>
    <xf numFmtId="0" fontId="28" fillId="0" borderId="2" xfId="3" applyFont="1" applyBorder="1" applyAlignment="1">
      <alignment horizontal="center" vertical="center" wrapText="1"/>
    </xf>
    <xf numFmtId="0" fontId="27" fillId="0" borderId="3" xfId="3" applyFont="1" applyBorder="1" applyAlignment="1">
      <alignment horizontal="center"/>
    </xf>
    <xf numFmtId="0" fontId="27" fillId="0" borderId="9" xfId="3" applyFont="1" applyBorder="1" applyAlignment="1">
      <alignment horizontal="center"/>
    </xf>
    <xf numFmtId="0" fontId="27" fillId="0" borderId="4" xfId="3" applyFont="1" applyBorder="1" applyAlignment="1">
      <alignment horizontal="center"/>
    </xf>
    <xf numFmtId="0" fontId="21" fillId="0" borderId="2" xfId="4" applyFont="1" applyBorder="1" applyAlignment="1">
      <alignment horizontal="center" vertical="center" wrapText="1"/>
    </xf>
    <xf numFmtId="0" fontId="21" fillId="0" borderId="2" xfId="3" applyFont="1" applyBorder="1" applyAlignment="1">
      <alignment horizontal="left"/>
    </xf>
    <xf numFmtId="49" fontId="27" fillId="0" borderId="2" xfId="4" applyNumberFormat="1" applyFont="1" applyBorder="1" applyAlignment="1">
      <alignment horizontal="center" wrapText="1"/>
    </xf>
    <xf numFmtId="0" fontId="27" fillId="0" borderId="2" xfId="4" applyFont="1" applyBorder="1" applyAlignment="1">
      <alignment horizontal="center" wrapText="1"/>
    </xf>
    <xf numFmtId="49" fontId="27" fillId="0" borderId="11" xfId="4" applyNumberFormat="1" applyFont="1" applyBorder="1" applyAlignment="1">
      <alignment horizontal="center" wrapText="1"/>
    </xf>
    <xf numFmtId="49" fontId="27" fillId="0" borderId="12" xfId="4" applyNumberFormat="1" applyFont="1" applyBorder="1" applyAlignment="1">
      <alignment horizontal="center" wrapText="1"/>
    </xf>
    <xf numFmtId="49" fontId="27" fillId="0" borderId="13" xfId="4" applyNumberFormat="1" applyFont="1" applyBorder="1" applyAlignment="1">
      <alignment horizontal="center" wrapText="1"/>
    </xf>
    <xf numFmtId="0" fontId="21" fillId="0" borderId="2" xfId="3" applyFont="1" applyBorder="1" applyAlignment="1">
      <alignment horizontal="left" vertical="center" wrapText="1"/>
    </xf>
    <xf numFmtId="49" fontId="21" fillId="0" borderId="2" xfId="4" applyNumberFormat="1" applyFont="1" applyBorder="1" applyAlignment="1">
      <alignment horizontal="center" wrapText="1"/>
    </xf>
    <xf numFmtId="0" fontId="21" fillId="3" borderId="5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7" fillId="0" borderId="3" xfId="4" applyFont="1" applyBorder="1" applyAlignment="1">
      <alignment horizontal="center" wrapText="1"/>
    </xf>
    <xf numFmtId="0" fontId="27" fillId="0" borderId="9" xfId="4" applyFont="1" applyBorder="1" applyAlignment="1">
      <alignment horizontal="center" wrapText="1"/>
    </xf>
    <xf numFmtId="0" fontId="27" fillId="0" borderId="4" xfId="4" applyFont="1" applyBorder="1" applyAlignment="1">
      <alignment horizontal="center" wrapText="1"/>
    </xf>
    <xf numFmtId="49" fontId="21" fillId="0" borderId="2" xfId="4" applyNumberFormat="1" applyFont="1" applyBorder="1" applyAlignment="1">
      <alignment horizontal="center" vertical="center" wrapText="1"/>
    </xf>
    <xf numFmtId="0" fontId="21" fillId="0" borderId="2" xfId="4" applyFont="1" applyBorder="1" applyAlignment="1">
      <alignment horizontal="left"/>
    </xf>
    <xf numFmtId="49" fontId="27" fillId="0" borderId="3" xfId="4" applyNumberFormat="1" applyFont="1" applyBorder="1" applyAlignment="1">
      <alignment horizontal="center" vertical="center" wrapText="1"/>
    </xf>
    <xf numFmtId="49" fontId="27" fillId="0" borderId="9" xfId="4" applyNumberFormat="1" applyFont="1" applyBorder="1" applyAlignment="1">
      <alignment horizontal="center" vertical="center" wrapText="1"/>
    </xf>
    <xf numFmtId="49" fontId="27" fillId="0" borderId="4" xfId="4" applyNumberFormat="1" applyFont="1" applyBorder="1" applyAlignment="1">
      <alignment horizontal="center" vertical="center" wrapText="1"/>
    </xf>
    <xf numFmtId="0" fontId="24" fillId="0" borderId="2" xfId="4" applyFont="1" applyBorder="1" applyAlignment="1">
      <alignment horizontal="left" vertical="center"/>
    </xf>
    <xf numFmtId="49" fontId="21" fillId="2" borderId="5" xfId="4" applyNumberFormat="1" applyFont="1" applyFill="1" applyBorder="1" applyAlignment="1">
      <alignment horizontal="left" vertical="center" wrapText="1"/>
    </xf>
    <xf numFmtId="0" fontId="21" fillId="2" borderId="2" xfId="4" applyFont="1" applyFill="1" applyBorder="1" applyAlignment="1">
      <alignment horizontal="center" wrapText="1"/>
    </xf>
    <xf numFmtId="0" fontId="21" fillId="2" borderId="2" xfId="4" applyFont="1" applyFill="1" applyBorder="1" applyAlignment="1">
      <alignment horizontal="left" vertical="center"/>
    </xf>
    <xf numFmtId="49" fontId="21" fillId="2" borderId="7" xfId="4" applyNumberFormat="1" applyFont="1" applyFill="1" applyBorder="1" applyAlignment="1">
      <alignment horizontal="left" vertical="center" wrapText="1"/>
    </xf>
    <xf numFmtId="0" fontId="28" fillId="2" borderId="2" xfId="4" applyFont="1" applyFill="1" applyBorder="1" applyAlignment="1">
      <alignment horizontal="left" vertical="center"/>
    </xf>
    <xf numFmtId="49" fontId="21" fillId="2" borderId="6" xfId="4" applyNumberFormat="1" applyFont="1" applyFill="1" applyBorder="1" applyAlignment="1">
      <alignment horizontal="left" vertical="center" wrapText="1"/>
    </xf>
    <xf numFmtId="0" fontId="27" fillId="0" borderId="2" xfId="4" applyFont="1" applyBorder="1"/>
    <xf numFmtId="0" fontId="27" fillId="0" borderId="3" xfId="4" applyFont="1" applyBorder="1" applyAlignment="1">
      <alignment horizontal="center" vertical="center" wrapText="1"/>
    </xf>
    <xf numFmtId="0" fontId="27" fillId="0" borderId="9" xfId="4" applyFont="1" applyBorder="1" applyAlignment="1">
      <alignment horizontal="center" vertical="center" wrapText="1"/>
    </xf>
    <xf numFmtId="0" fontId="27" fillId="0" borderId="4" xfId="4" applyFont="1" applyBorder="1" applyAlignment="1">
      <alignment horizontal="center" vertical="center" wrapText="1"/>
    </xf>
    <xf numFmtId="0" fontId="27" fillId="0" borderId="2" xfId="4" applyFont="1" applyBorder="1" applyAlignment="1">
      <alignment horizontal="center" vertical="center"/>
    </xf>
    <xf numFmtId="0" fontId="27" fillId="0" borderId="2" xfId="4" applyFont="1" applyBorder="1" applyAlignment="1">
      <alignment horizontal="center"/>
    </xf>
    <xf numFmtId="0" fontId="27" fillId="0" borderId="2" xfId="4" applyFont="1" applyBorder="1" applyAlignment="1"/>
    <xf numFmtId="0" fontId="27" fillId="0" borderId="2" xfId="4" applyFont="1" applyBorder="1" applyAlignment="1">
      <alignment wrapText="1"/>
    </xf>
    <xf numFmtId="49" fontId="27" fillId="0" borderId="10" xfId="4" applyNumberFormat="1" applyFont="1" applyBorder="1" applyAlignment="1">
      <alignment horizontal="center" vertical="center" wrapText="1"/>
    </xf>
    <xf numFmtId="49" fontId="27" fillId="0" borderId="1" xfId="4" applyNumberFormat="1" applyFont="1" applyBorder="1" applyAlignment="1">
      <alignment horizontal="center" vertical="center" wrapText="1"/>
    </xf>
    <xf numFmtId="49" fontId="27" fillId="0" borderId="8" xfId="4" applyNumberFormat="1" applyFont="1" applyBorder="1" applyAlignment="1">
      <alignment horizontal="center" vertical="center" wrapText="1"/>
    </xf>
    <xf numFmtId="49" fontId="21" fillId="0" borderId="2" xfId="2" applyNumberFormat="1" applyFont="1" applyBorder="1" applyAlignment="1">
      <alignment horizontal="left" vertical="center" wrapText="1"/>
    </xf>
    <xf numFmtId="49" fontId="21" fillId="0" borderId="5" xfId="4" applyNumberFormat="1" applyFont="1" applyBorder="1" applyAlignment="1">
      <alignment horizontal="center" vertical="center" wrapText="1"/>
    </xf>
    <xf numFmtId="49" fontId="21" fillId="0" borderId="7" xfId="4" applyNumberFormat="1" applyFont="1" applyBorder="1" applyAlignment="1">
      <alignment horizontal="center" vertical="center" wrapText="1"/>
    </xf>
    <xf numFmtId="49" fontId="21" fillId="0" borderId="6" xfId="4" applyNumberFormat="1" applyFont="1" applyBorder="1" applyAlignment="1">
      <alignment horizontal="center" vertical="center" wrapText="1"/>
    </xf>
    <xf numFmtId="0" fontId="27" fillId="0" borderId="2" xfId="4" applyFont="1" applyBorder="1" applyAlignment="1">
      <alignment horizontal="center"/>
    </xf>
    <xf numFmtId="0" fontId="27" fillId="0" borderId="3" xfId="4" applyFont="1" applyBorder="1" applyAlignment="1">
      <alignment horizontal="center" vertical="center"/>
    </xf>
    <xf numFmtId="0" fontId="27" fillId="0" borderId="9" xfId="4" applyFont="1" applyBorder="1" applyAlignment="1">
      <alignment horizontal="center" vertical="center"/>
    </xf>
    <xf numFmtId="0" fontId="27" fillId="0" borderId="4" xfId="4" applyFont="1" applyBorder="1" applyAlignment="1">
      <alignment horizontal="center" vertical="center"/>
    </xf>
    <xf numFmtId="0" fontId="21" fillId="0" borderId="7" xfId="4" applyFont="1" applyBorder="1" applyAlignment="1">
      <alignment horizontal="center" vertical="center"/>
    </xf>
    <xf numFmtId="49" fontId="21" fillId="0" borderId="6" xfId="4" applyNumberFormat="1" applyFont="1" applyBorder="1" applyAlignment="1">
      <alignment horizontal="center" wrapText="1"/>
    </xf>
    <xf numFmtId="0" fontId="21" fillId="0" borderId="2" xfId="4" applyFont="1" applyBorder="1" applyAlignment="1"/>
    <xf numFmtId="49" fontId="27" fillId="0" borderId="2" xfId="4" applyNumberFormat="1" applyFont="1" applyBorder="1" applyAlignment="1">
      <alignment horizontal="center" wrapText="1"/>
    </xf>
    <xf numFmtId="0" fontId="21" fillId="0" borderId="2" xfId="4" applyFont="1" applyBorder="1" applyAlignment="1">
      <alignment vertical="center"/>
    </xf>
    <xf numFmtId="49" fontId="21" fillId="2" borderId="2" xfId="4" applyNumberFormat="1" applyFont="1" applyFill="1" applyBorder="1" applyAlignment="1">
      <alignment horizontal="center" vertical="center"/>
    </xf>
    <xf numFmtId="0" fontId="21" fillId="2" borderId="2" xfId="4" applyNumberFormat="1" applyFont="1" applyFill="1" applyBorder="1" applyAlignment="1">
      <alignment horizontal="center" vertical="center"/>
    </xf>
    <xf numFmtId="49" fontId="21" fillId="2" borderId="2" xfId="4" applyNumberFormat="1" applyFont="1" applyFill="1" applyBorder="1" applyAlignment="1">
      <alignment horizontal="center" vertical="center"/>
    </xf>
    <xf numFmtId="49" fontId="21" fillId="2" borderId="2" xfId="4" applyNumberFormat="1" applyFont="1" applyFill="1" applyBorder="1" applyAlignment="1">
      <alignment horizontal="center" vertical="center" wrapText="1"/>
    </xf>
    <xf numFmtId="1" fontId="24" fillId="0" borderId="2" xfId="4" applyNumberFormat="1" applyFont="1" applyBorder="1"/>
    <xf numFmtId="164" fontId="27" fillId="0" borderId="2" xfId="4" applyNumberFormat="1" applyFont="1" applyBorder="1" applyAlignment="1">
      <alignment wrapText="1"/>
    </xf>
    <xf numFmtId="0" fontId="21" fillId="0" borderId="2" xfId="4" applyFont="1" applyBorder="1" applyAlignment="1">
      <alignment horizontal="left" wrapText="1"/>
    </xf>
    <xf numFmtId="0" fontId="27" fillId="0" borderId="3" xfId="4" applyFont="1" applyBorder="1" applyAlignment="1">
      <alignment horizontal="center"/>
    </xf>
    <xf numFmtId="0" fontId="27" fillId="0" borderId="9" xfId="4" applyFont="1" applyBorder="1" applyAlignment="1">
      <alignment horizontal="center"/>
    </xf>
    <xf numFmtId="0" fontId="27" fillId="0" borderId="4" xfId="4" applyFont="1" applyBorder="1" applyAlignment="1">
      <alignment horizontal="center"/>
    </xf>
    <xf numFmtId="0" fontId="21" fillId="0" borderId="5" xfId="4" applyFont="1" applyBorder="1" applyAlignment="1">
      <alignment horizontal="left" vertical="center"/>
    </xf>
    <xf numFmtId="0" fontId="21" fillId="0" borderId="7" xfId="4" applyFont="1" applyBorder="1" applyAlignment="1">
      <alignment horizontal="left" vertical="center"/>
    </xf>
    <xf numFmtId="0" fontId="21" fillId="0" borderId="6" xfId="4" applyFont="1" applyBorder="1" applyAlignment="1">
      <alignment horizontal="left" vertical="center"/>
    </xf>
    <xf numFmtId="1" fontId="21" fillId="0" borderId="2" xfId="4" applyNumberFormat="1" applyFont="1" applyBorder="1" applyAlignment="1">
      <alignment horizontal="right"/>
    </xf>
    <xf numFmtId="0" fontId="21" fillId="0" borderId="5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workbookViewId="0">
      <selection activeCell="M11" sqref="M11"/>
    </sheetView>
  </sheetViews>
  <sheetFormatPr defaultColWidth="9.140625" defaultRowHeight="15"/>
  <cols>
    <col min="1" max="1" width="5" style="22" customWidth="1"/>
    <col min="2" max="2" width="15.42578125" style="22" customWidth="1"/>
    <col min="3" max="3" width="6" style="22" customWidth="1"/>
    <col min="4" max="5" width="9.140625" style="22"/>
    <col min="6" max="19" width="6.7109375" style="22" customWidth="1"/>
    <col min="20" max="16384" width="9.140625" style="22"/>
  </cols>
  <sheetData>
    <row r="1" spans="1:19" ht="22.5" customHeight="1">
      <c r="B1" s="35"/>
      <c r="C1" s="35"/>
      <c r="D1" s="35"/>
      <c r="E1" s="424" t="s">
        <v>455</v>
      </c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</row>
    <row r="2" spans="1:19" ht="22.5" customHeight="1">
      <c r="A2" s="425" t="s">
        <v>108</v>
      </c>
      <c r="B2" s="426" t="s">
        <v>107</v>
      </c>
      <c r="C2" s="427" t="s">
        <v>112</v>
      </c>
      <c r="D2" s="427" t="s">
        <v>120</v>
      </c>
      <c r="E2" s="427"/>
      <c r="F2" s="428" t="s">
        <v>106</v>
      </c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30"/>
      <c r="R2" s="426" t="s">
        <v>378</v>
      </c>
      <c r="S2" s="427" t="s">
        <v>105</v>
      </c>
    </row>
    <row r="3" spans="1:19" ht="14.25" customHeight="1">
      <c r="A3" s="425"/>
      <c r="B3" s="426"/>
      <c r="C3" s="427"/>
      <c r="D3" s="262" t="s">
        <v>104</v>
      </c>
      <c r="E3" s="263" t="s">
        <v>379</v>
      </c>
      <c r="F3" s="264">
        <v>1</v>
      </c>
      <c r="G3" s="264">
        <v>2</v>
      </c>
      <c r="H3" s="264">
        <v>3</v>
      </c>
      <c r="I3" s="264">
        <v>4</v>
      </c>
      <c r="J3" s="264">
        <v>5</v>
      </c>
      <c r="K3" s="264">
        <v>6</v>
      </c>
      <c r="L3" s="264">
        <v>7</v>
      </c>
      <c r="M3" s="264">
        <v>8</v>
      </c>
      <c r="N3" s="264">
        <v>9</v>
      </c>
      <c r="O3" s="264">
        <v>10</v>
      </c>
      <c r="P3" s="264">
        <v>11</v>
      </c>
      <c r="Q3" s="264">
        <v>12</v>
      </c>
      <c r="R3" s="426"/>
      <c r="S3" s="427"/>
    </row>
    <row r="4" spans="1:19" ht="18.75" customHeight="1">
      <c r="A4" s="259">
        <v>1</v>
      </c>
      <c r="B4" s="267" t="s">
        <v>11</v>
      </c>
      <c r="C4" s="260" t="s">
        <v>121</v>
      </c>
      <c r="D4" s="260">
        <v>90</v>
      </c>
      <c r="E4" s="260">
        <f>D4*12</f>
        <v>1080</v>
      </c>
      <c r="F4" s="261">
        <v>90</v>
      </c>
      <c r="G4" s="261">
        <v>93</v>
      </c>
      <c r="H4" s="261">
        <v>90</v>
      </c>
      <c r="I4" s="261">
        <f>'4 день'!G21+'4 день'!G47</f>
        <v>90</v>
      </c>
      <c r="J4" s="261">
        <f>'5 день '!G15+'5 день '!G42</f>
        <v>90</v>
      </c>
      <c r="K4" s="261">
        <f>'6 день'!G17+'6 день'!G36+'6 день'!G56</f>
        <v>76.5</v>
      </c>
      <c r="L4" s="261">
        <f>'7 день '!G23+'7 день '!G41+'7 день '!G54</f>
        <v>98</v>
      </c>
      <c r="M4" s="261">
        <f>'8 день '!G15+'8 день '!G41</f>
        <v>90</v>
      </c>
      <c r="N4" s="261">
        <f>'9 день '!G15+'9 день '!G39</f>
        <v>90</v>
      </c>
      <c r="O4" s="261">
        <v>90</v>
      </c>
      <c r="P4" s="261">
        <v>96</v>
      </c>
      <c r="Q4" s="261">
        <v>90</v>
      </c>
      <c r="R4" s="260">
        <f t="shared" ref="R4:R32" si="0">SUM(F4:Q4)</f>
        <v>1083.5</v>
      </c>
      <c r="S4" s="422">
        <f>R4/12</f>
        <v>90.291666666666671</v>
      </c>
    </row>
    <row r="5" spans="1:19" ht="18.75" customHeight="1">
      <c r="A5" s="259">
        <v>2</v>
      </c>
      <c r="B5" s="267" t="s">
        <v>15</v>
      </c>
      <c r="C5" s="260" t="s">
        <v>121</v>
      </c>
      <c r="D5" s="260">
        <v>48</v>
      </c>
      <c r="E5" s="260">
        <f t="shared" ref="E5:E16" si="1">D5*12</f>
        <v>576</v>
      </c>
      <c r="F5" s="261">
        <v>50</v>
      </c>
      <c r="G5" s="261">
        <v>50</v>
      </c>
      <c r="H5" s="261">
        <v>40</v>
      </c>
      <c r="I5" s="261">
        <v>50</v>
      </c>
      <c r="J5" s="261">
        <v>50</v>
      </c>
      <c r="K5" s="261">
        <v>50</v>
      </c>
      <c r="L5" s="261">
        <v>50</v>
      </c>
      <c r="M5" s="261">
        <v>40</v>
      </c>
      <c r="N5" s="261">
        <v>50</v>
      </c>
      <c r="O5" s="261">
        <v>50</v>
      </c>
      <c r="P5" s="261">
        <v>50</v>
      </c>
      <c r="Q5" s="261">
        <v>50</v>
      </c>
      <c r="R5" s="260">
        <f t="shared" si="0"/>
        <v>580</v>
      </c>
      <c r="S5" s="422">
        <f t="shared" ref="S5:S31" si="2">R5/12</f>
        <v>48.333333333333336</v>
      </c>
    </row>
    <row r="6" spans="1:19" ht="18.75" customHeight="1">
      <c r="A6" s="259">
        <v>3</v>
      </c>
      <c r="B6" s="267" t="s">
        <v>87</v>
      </c>
      <c r="C6" s="260" t="s">
        <v>121</v>
      </c>
      <c r="D6" s="260">
        <v>9</v>
      </c>
      <c r="E6" s="260">
        <f t="shared" si="1"/>
        <v>108</v>
      </c>
      <c r="F6" s="261">
        <f>'1 день'!G6+'1 день'!G32+'1 день'!G36</f>
        <v>28.7</v>
      </c>
      <c r="G6" s="261">
        <v>5.0999999999999996</v>
      </c>
      <c r="H6" s="261">
        <v>13.8</v>
      </c>
      <c r="I6" s="261">
        <f>'4 день'!G41+'4 день'!G17</f>
        <v>7.6</v>
      </c>
      <c r="J6" s="261">
        <f>'5 день '!G30+'5 день '!G38</f>
        <v>10.199999999999999</v>
      </c>
      <c r="K6" s="261">
        <f>'6 день'!G41+'6 день'!G51</f>
        <v>3.8</v>
      </c>
      <c r="L6" s="261">
        <f>'7 день '!G46</f>
        <v>2.5</v>
      </c>
      <c r="M6" s="261">
        <f>'8 день '!G32</f>
        <v>1.3</v>
      </c>
      <c r="N6" s="261">
        <v>0</v>
      </c>
      <c r="O6" s="261">
        <v>31.4</v>
      </c>
      <c r="P6" s="261">
        <v>1.3</v>
      </c>
      <c r="Q6" s="261">
        <v>0</v>
      </c>
      <c r="R6" s="260">
        <f t="shared" si="0"/>
        <v>105.69999999999997</v>
      </c>
      <c r="S6" s="422">
        <f t="shared" si="2"/>
        <v>8.8083333333333318</v>
      </c>
    </row>
    <row r="7" spans="1:19" ht="18.75" customHeight="1">
      <c r="A7" s="259">
        <v>4</v>
      </c>
      <c r="B7" s="267" t="s">
        <v>103</v>
      </c>
      <c r="C7" s="260" t="s">
        <v>121</v>
      </c>
      <c r="D7" s="260">
        <v>27</v>
      </c>
      <c r="E7" s="260">
        <f t="shared" si="1"/>
        <v>324</v>
      </c>
      <c r="F7" s="261">
        <v>0</v>
      </c>
      <c r="G7" s="261">
        <v>19</v>
      </c>
      <c r="H7" s="261">
        <v>48</v>
      </c>
      <c r="I7" s="261">
        <f>'4 день'!G6+'4 день'!G11</f>
        <v>26.7</v>
      </c>
      <c r="J7" s="261">
        <f>'5 день '!G11</f>
        <v>41</v>
      </c>
      <c r="K7" s="261">
        <f>'6 день'!G7+'6 день'!G28</f>
        <v>27</v>
      </c>
      <c r="L7" s="261">
        <f>'7 день '!G6+'7 день '!G11+'7 день '!G32</f>
        <v>29.8</v>
      </c>
      <c r="M7" s="261">
        <f>'8 день '!F35+'8 день '!F11</f>
        <v>94</v>
      </c>
      <c r="N7" s="261">
        <f>'9 день '!G25</f>
        <v>16</v>
      </c>
      <c r="O7" s="261">
        <f>'10день '!G5+'10день '!G10</f>
        <v>26.7</v>
      </c>
      <c r="P7" s="261">
        <v>23</v>
      </c>
      <c r="Q7" s="261">
        <v>23</v>
      </c>
      <c r="R7" s="260">
        <f t="shared" si="0"/>
        <v>374.2</v>
      </c>
      <c r="S7" s="422">
        <f t="shared" si="2"/>
        <v>31.183333333333334</v>
      </c>
    </row>
    <row r="8" spans="1:19" ht="18.75" customHeight="1">
      <c r="A8" s="259">
        <v>5</v>
      </c>
      <c r="B8" s="267" t="s">
        <v>102</v>
      </c>
      <c r="C8" s="260" t="s">
        <v>121</v>
      </c>
      <c r="D8" s="260">
        <v>9</v>
      </c>
      <c r="E8" s="260">
        <f t="shared" si="1"/>
        <v>108</v>
      </c>
      <c r="F8" s="261">
        <v>50</v>
      </c>
      <c r="G8" s="261">
        <v>0</v>
      </c>
      <c r="H8" s="261">
        <v>0</v>
      </c>
      <c r="I8" s="261">
        <v>0</v>
      </c>
      <c r="J8" s="261">
        <v>0</v>
      </c>
      <c r="K8" s="261">
        <v>0</v>
      </c>
      <c r="L8" s="261">
        <v>0</v>
      </c>
      <c r="M8" s="261">
        <v>0</v>
      </c>
      <c r="N8" s="261">
        <v>50</v>
      </c>
      <c r="O8" s="261">
        <v>0</v>
      </c>
      <c r="P8" s="261">
        <v>10</v>
      </c>
      <c r="Q8" s="261">
        <v>0</v>
      </c>
      <c r="R8" s="260">
        <f t="shared" si="0"/>
        <v>110</v>
      </c>
      <c r="S8" s="422">
        <f t="shared" si="2"/>
        <v>9.1666666666666661</v>
      </c>
    </row>
    <row r="9" spans="1:19" ht="18.75" customHeight="1">
      <c r="A9" s="259">
        <v>6</v>
      </c>
      <c r="B9" s="267" t="s">
        <v>34</v>
      </c>
      <c r="C9" s="260" t="s">
        <v>121</v>
      </c>
      <c r="D9" s="260">
        <v>112</v>
      </c>
      <c r="E9" s="260">
        <f t="shared" si="1"/>
        <v>1344</v>
      </c>
      <c r="F9" s="261">
        <v>24</v>
      </c>
      <c r="G9" s="261">
        <f>'2 день'!G24</f>
        <v>80</v>
      </c>
      <c r="H9" s="261">
        <v>166.7</v>
      </c>
      <c r="I9" s="261">
        <f>'4 день'!G31+'4 день'!G42</f>
        <v>160</v>
      </c>
      <c r="J9" s="261">
        <f>'5 день '!G22+'5 день '!G34</f>
        <v>177</v>
      </c>
      <c r="K9" s="261">
        <f>'6 день'!G21+'6 день'!G27+'6 день'!G44</f>
        <v>131</v>
      </c>
      <c r="L9" s="261">
        <f>'7 день '!G29+'7 день '!G50</f>
        <v>173.4</v>
      </c>
      <c r="M9" s="261">
        <f>'8 день '!G22</f>
        <v>34.4</v>
      </c>
      <c r="N9" s="261">
        <f>'9 день '!G20+'9 день '!G26+'9 день '!G33</f>
        <v>190</v>
      </c>
      <c r="O9" s="261">
        <f>'10день '!G25+'10день '!G43</f>
        <v>92.4</v>
      </c>
      <c r="P9" s="261">
        <v>60</v>
      </c>
      <c r="Q9" s="261">
        <v>164</v>
      </c>
      <c r="R9" s="260">
        <f t="shared" si="0"/>
        <v>1452.9</v>
      </c>
      <c r="S9" s="422">
        <f t="shared" si="2"/>
        <v>121.075</v>
      </c>
    </row>
    <row r="10" spans="1:19" ht="18.75" customHeight="1">
      <c r="A10" s="259">
        <v>7</v>
      </c>
      <c r="B10" s="267" t="s">
        <v>101</v>
      </c>
      <c r="C10" s="260" t="s">
        <v>121</v>
      </c>
      <c r="D10" s="260">
        <v>168</v>
      </c>
      <c r="E10" s="260">
        <f t="shared" si="1"/>
        <v>2016</v>
      </c>
      <c r="F10" s="261">
        <f>'1 день'!G20+'1 день'!G21+'1 день'!G22+'1 день'!G24+'1 день'!G26+'1 день'!G27+'1 день'!G28</f>
        <v>117</v>
      </c>
      <c r="G10" s="261">
        <f>'2 день'!G21+'2 день'!G22+'2 день'!G25+'2 день'!G26+'2 день'!G31+'2 день'!G42+'2 день'!G44+'2 день'!G45+'2 день'!G46</f>
        <v>275.79999999999995</v>
      </c>
      <c r="H10" s="261">
        <f>'3 день'!G6+'3 день'!G25+'3 день'!G26+'3 день'!G27+'3 день'!G28+'3 день'!G30+'3 день'!G33+'3 день'!G34+'3 день'!G40+'3 день'!G42</f>
        <v>185</v>
      </c>
      <c r="I10" s="261">
        <v>158</v>
      </c>
      <c r="J10" s="261">
        <f>'5 день '!G6+'5 день '!G19+'5 день '!G20+'5 день '!G23+'5 день '!G24</f>
        <v>131.4</v>
      </c>
      <c r="K10" s="261">
        <f>'6 день'!G22+'6 день'!G23+'6 день'!G29+'6 день'!G30+'6 день'!G45+'6 день'!G46+'6 день'!G47+'6 день'!G48</f>
        <v>129.9</v>
      </c>
      <c r="L10" s="261">
        <f>'7 день '!G27+'7 день '!G30+'7 день '!G31+'7 день '!G33+'7 день '!G38+'7 день '!G42+'7 день '!G48</f>
        <v>115.5</v>
      </c>
      <c r="M10" s="261">
        <f>'8 день '!G6+'8 день '!G9+'8 день '!G10+'8 день '!G20+'8 день '!G21+'8 день '!G23+'8 день '!G24+'8 день '!G25</f>
        <v>237.3</v>
      </c>
      <c r="N10" s="261">
        <v>86.4</v>
      </c>
      <c r="O10" s="261">
        <f>'10день '!G26+'10день '!G27+'10день '!G28+'10день '!G34+'10день '!G42+'10день '!G47+'10день '!G49+'10день '!G50+'10день '!G51</f>
        <v>122.9</v>
      </c>
      <c r="P10" s="261">
        <f>'11день  '!G18+'11день  '!G19+'11день  '!G20+'11день  '!G24+'11день  '!G26+'11день  '!G34+'11день  '!G35+'11день  '!G36+'11день  '!G37</f>
        <v>160.5</v>
      </c>
      <c r="Q10" s="261">
        <f>'12день  '!G32+'12день  '!G31+'12день  '!G30+'12день  '!G25+'12день  '!G24+'12день  '!G23+'12день  '!G21+'12день  '!G20+'12день  '!G19</f>
        <v>220</v>
      </c>
      <c r="R10" s="260">
        <f t="shared" si="0"/>
        <v>1939.7</v>
      </c>
      <c r="S10" s="361">
        <f t="shared" si="2"/>
        <v>161.64166666666668</v>
      </c>
    </row>
    <row r="11" spans="1:19" ht="18.75" customHeight="1">
      <c r="A11" s="259">
        <v>8</v>
      </c>
      <c r="B11" s="267" t="s">
        <v>100</v>
      </c>
      <c r="C11" s="260" t="s">
        <v>121</v>
      </c>
      <c r="D11" s="260">
        <v>111</v>
      </c>
      <c r="E11" s="260">
        <f t="shared" si="1"/>
        <v>1332</v>
      </c>
      <c r="F11" s="261">
        <v>24</v>
      </c>
      <c r="G11" s="261">
        <v>140</v>
      </c>
      <c r="H11" s="261">
        <v>140</v>
      </c>
      <c r="I11" s="261">
        <v>140</v>
      </c>
      <c r="J11" s="261">
        <v>140</v>
      </c>
      <c r="K11" s="261">
        <f>'6 день'!G54</f>
        <v>30</v>
      </c>
      <c r="L11" s="261">
        <v>140</v>
      </c>
      <c r="M11" s="261">
        <f>'8 день '!G37+'8 день '!G14</f>
        <v>31</v>
      </c>
      <c r="N11" s="261">
        <f>'9 день '!G17</f>
        <v>140</v>
      </c>
      <c r="O11" s="261">
        <v>140</v>
      </c>
      <c r="P11" s="261">
        <v>100</v>
      </c>
      <c r="Q11" s="261">
        <v>140</v>
      </c>
      <c r="R11" s="260">
        <f t="shared" si="0"/>
        <v>1305</v>
      </c>
      <c r="S11" s="361">
        <f t="shared" si="2"/>
        <v>108.75</v>
      </c>
    </row>
    <row r="12" spans="1:19" ht="18.75" customHeight="1">
      <c r="A12" s="259">
        <v>9</v>
      </c>
      <c r="B12" s="267" t="s">
        <v>93</v>
      </c>
      <c r="C12" s="260" t="s">
        <v>121</v>
      </c>
      <c r="D12" s="260">
        <v>9</v>
      </c>
      <c r="E12" s="260">
        <f t="shared" si="1"/>
        <v>108</v>
      </c>
      <c r="F12" s="261">
        <v>0</v>
      </c>
      <c r="G12" s="261">
        <v>37</v>
      </c>
      <c r="H12" s="261">
        <v>0</v>
      </c>
      <c r="I12" s="261">
        <v>30.5</v>
      </c>
      <c r="J12" s="261">
        <v>0</v>
      </c>
      <c r="K12" s="261">
        <v>0</v>
      </c>
      <c r="L12" s="261">
        <v>0</v>
      </c>
      <c r="M12" s="261">
        <v>0</v>
      </c>
      <c r="N12" s="261">
        <v>30.5</v>
      </c>
      <c r="O12" s="261">
        <v>0</v>
      </c>
      <c r="P12" s="261"/>
      <c r="Q12" s="261">
        <v>30.5</v>
      </c>
      <c r="R12" s="260">
        <f t="shared" si="0"/>
        <v>128.5</v>
      </c>
      <c r="S12" s="422">
        <f t="shared" si="2"/>
        <v>10.708333333333334</v>
      </c>
    </row>
    <row r="13" spans="1:19" ht="18.75" customHeight="1">
      <c r="A13" s="259">
        <v>10</v>
      </c>
      <c r="B13" s="267" t="s">
        <v>99</v>
      </c>
      <c r="C13" s="260" t="s">
        <v>121</v>
      </c>
      <c r="D13" s="260">
        <v>42</v>
      </c>
      <c r="E13" s="260">
        <f t="shared" si="1"/>
        <v>504</v>
      </c>
      <c r="F13" s="261"/>
      <c r="G13" s="261">
        <v>83</v>
      </c>
      <c r="H13" s="261">
        <v>36</v>
      </c>
      <c r="I13" s="261">
        <v>79</v>
      </c>
      <c r="J13" s="261">
        <v>48.5</v>
      </c>
      <c r="K13" s="261">
        <v>60</v>
      </c>
      <c r="L13" s="261"/>
      <c r="M13" s="261"/>
      <c r="N13" s="261">
        <v>111</v>
      </c>
      <c r="O13" s="261">
        <v>0</v>
      </c>
      <c r="P13" s="261"/>
      <c r="Q13" s="261">
        <v>86</v>
      </c>
      <c r="R13" s="260">
        <f t="shared" si="0"/>
        <v>503.5</v>
      </c>
      <c r="S13" s="422">
        <v>42</v>
      </c>
    </row>
    <row r="14" spans="1:19" ht="18.75" customHeight="1">
      <c r="A14" s="259">
        <v>11</v>
      </c>
      <c r="B14" s="267" t="s">
        <v>98</v>
      </c>
      <c r="C14" s="260" t="s">
        <v>121</v>
      </c>
      <c r="D14" s="260">
        <v>21</v>
      </c>
      <c r="E14" s="260">
        <f t="shared" si="1"/>
        <v>252</v>
      </c>
      <c r="F14" s="261">
        <v>15</v>
      </c>
      <c r="G14" s="261"/>
      <c r="H14" s="261">
        <v>15</v>
      </c>
      <c r="I14" s="261">
        <v>15</v>
      </c>
      <c r="J14" s="261">
        <v>15</v>
      </c>
      <c r="K14" s="261"/>
      <c r="L14" s="261">
        <v>15</v>
      </c>
      <c r="M14" s="261">
        <v>110</v>
      </c>
      <c r="N14" s="261">
        <v>15</v>
      </c>
      <c r="O14" s="261">
        <v>15</v>
      </c>
      <c r="P14" s="261">
        <v>15</v>
      </c>
      <c r="Q14" s="261">
        <v>15</v>
      </c>
      <c r="R14" s="260">
        <f t="shared" si="0"/>
        <v>245</v>
      </c>
      <c r="S14" s="422">
        <f t="shared" si="2"/>
        <v>20.416666666666668</v>
      </c>
    </row>
    <row r="15" spans="1:19" ht="18.75" customHeight="1">
      <c r="A15" s="259">
        <v>12</v>
      </c>
      <c r="B15" s="267" t="s">
        <v>97</v>
      </c>
      <c r="C15" s="260" t="s">
        <v>121</v>
      </c>
      <c r="D15" s="260">
        <v>35</v>
      </c>
      <c r="E15" s="260">
        <f t="shared" si="1"/>
        <v>420</v>
      </c>
      <c r="F15" s="261"/>
      <c r="G15" s="261"/>
      <c r="H15" s="261">
        <v>88</v>
      </c>
      <c r="I15" s="261"/>
      <c r="J15" s="261">
        <v>85</v>
      </c>
      <c r="K15" s="261">
        <v>32</v>
      </c>
      <c r="L15" s="261">
        <v>54</v>
      </c>
      <c r="M15" s="261"/>
      <c r="N15" s="261"/>
      <c r="O15" s="261">
        <v>87</v>
      </c>
      <c r="P15" s="261"/>
      <c r="Q15" s="261">
        <v>62</v>
      </c>
      <c r="R15" s="260">
        <f t="shared" si="0"/>
        <v>408</v>
      </c>
      <c r="S15" s="422">
        <f t="shared" si="2"/>
        <v>34</v>
      </c>
    </row>
    <row r="16" spans="1:19" ht="18.75" customHeight="1">
      <c r="A16" s="259">
        <v>13</v>
      </c>
      <c r="B16" s="268" t="s">
        <v>109</v>
      </c>
      <c r="C16" s="260" t="s">
        <v>121</v>
      </c>
      <c r="D16" s="260">
        <v>18</v>
      </c>
      <c r="E16" s="260">
        <f t="shared" si="1"/>
        <v>216</v>
      </c>
      <c r="F16" s="261">
        <f>'1 день'!G31</f>
        <v>127.8</v>
      </c>
      <c r="G16" s="261"/>
      <c r="H16" s="261"/>
      <c r="I16" s="261"/>
      <c r="J16" s="261"/>
      <c r="K16" s="261"/>
      <c r="L16" s="261"/>
      <c r="M16" s="261">
        <f>'8 день '!G29</f>
        <v>88.2</v>
      </c>
      <c r="N16" s="261"/>
      <c r="O16" s="261"/>
      <c r="P16" s="261"/>
      <c r="Q16" s="261"/>
      <c r="R16" s="260">
        <f t="shared" si="0"/>
        <v>216</v>
      </c>
      <c r="S16" s="422">
        <f t="shared" si="2"/>
        <v>18</v>
      </c>
    </row>
    <row r="17" spans="1:19" ht="18.75" customHeight="1">
      <c r="A17" s="259">
        <v>14</v>
      </c>
      <c r="B17" s="267" t="s">
        <v>51</v>
      </c>
      <c r="C17" s="260" t="s">
        <v>121</v>
      </c>
      <c r="D17" s="260">
        <v>180</v>
      </c>
      <c r="E17" s="260">
        <f t="shared" ref="E17" si="3">D17*10</f>
        <v>1800</v>
      </c>
      <c r="F17" s="261">
        <v>80</v>
      </c>
      <c r="G17" s="261">
        <v>295</v>
      </c>
      <c r="H17" s="261">
        <v>60</v>
      </c>
      <c r="I17" s="261">
        <f>'4 день'!G7</f>
        <v>80</v>
      </c>
      <c r="J17" s="261">
        <v>100</v>
      </c>
      <c r="K17" s="261">
        <f>'6 день'!G8+'6 день'!G13+'6 день'!G37+'6 день'!G40</f>
        <v>231</v>
      </c>
      <c r="L17" s="261">
        <v>139</v>
      </c>
      <c r="M17" s="261">
        <v>0</v>
      </c>
      <c r="N17" s="261">
        <v>80</v>
      </c>
      <c r="O17" s="261">
        <f>'10день '!G44+'10день '!G19+'10день '!G6</f>
        <v>202</v>
      </c>
      <c r="P17" s="261">
        <f>'11день  '!G6+'11день  '!G9+'11день  '!G31</f>
        <v>148</v>
      </c>
      <c r="Q17" s="261">
        <f>'12день  '!G7+'12день  '!G11</f>
        <v>180</v>
      </c>
      <c r="R17" s="260">
        <f t="shared" si="0"/>
        <v>1595</v>
      </c>
      <c r="S17" s="363">
        <v>153</v>
      </c>
    </row>
    <row r="18" spans="1:19" ht="18.75" customHeight="1">
      <c r="A18" s="259">
        <v>15</v>
      </c>
      <c r="B18" s="267" t="s">
        <v>53</v>
      </c>
      <c r="C18" s="260" t="s">
        <v>121</v>
      </c>
      <c r="D18" s="260">
        <v>30</v>
      </c>
      <c r="E18" s="260">
        <f>D18*12</f>
        <v>360</v>
      </c>
      <c r="F18" s="261">
        <v>156</v>
      </c>
      <c r="G18" s="261"/>
      <c r="H18" s="261"/>
      <c r="I18" s="261">
        <v>39.700000000000003</v>
      </c>
      <c r="J18" s="261"/>
      <c r="K18" s="261"/>
      <c r="L18" s="261">
        <v>55.8</v>
      </c>
      <c r="M18" s="261"/>
      <c r="N18" s="261"/>
      <c r="O18" s="261">
        <v>39.700000000000003</v>
      </c>
      <c r="P18" s="261"/>
      <c r="Q18" s="261"/>
      <c r="R18" s="260">
        <f t="shared" si="0"/>
        <v>291.2</v>
      </c>
      <c r="S18" s="363">
        <v>27.3</v>
      </c>
    </row>
    <row r="19" spans="1:19" ht="18.75" customHeight="1">
      <c r="A19" s="259">
        <v>16</v>
      </c>
      <c r="B19" s="267" t="s">
        <v>96</v>
      </c>
      <c r="C19" s="260" t="s">
        <v>121</v>
      </c>
      <c r="D19" s="260">
        <v>6</v>
      </c>
      <c r="E19" s="260">
        <f t="shared" ref="E19:E32" si="4">D19*12</f>
        <v>72</v>
      </c>
      <c r="F19" s="261">
        <v>13.5</v>
      </c>
      <c r="G19" s="261"/>
      <c r="H19" s="261">
        <v>13.5</v>
      </c>
      <c r="I19" s="261">
        <v>0</v>
      </c>
      <c r="J19" s="261">
        <v>0</v>
      </c>
      <c r="K19" s="261">
        <v>13.5</v>
      </c>
      <c r="L19" s="261">
        <v>0</v>
      </c>
      <c r="M19" s="261">
        <v>13.5</v>
      </c>
      <c r="N19" s="261">
        <v>4.5</v>
      </c>
      <c r="O19" s="261">
        <v>0</v>
      </c>
      <c r="P19" s="261"/>
      <c r="Q19" s="261">
        <v>13.5</v>
      </c>
      <c r="R19" s="260">
        <f t="shared" si="0"/>
        <v>72</v>
      </c>
      <c r="S19" s="363">
        <f t="shared" si="2"/>
        <v>6</v>
      </c>
    </row>
    <row r="20" spans="1:19" ht="18.75" customHeight="1">
      <c r="A20" s="259">
        <v>17</v>
      </c>
      <c r="B20" s="267" t="s">
        <v>39</v>
      </c>
      <c r="C20" s="260" t="s">
        <v>121</v>
      </c>
      <c r="D20" s="260">
        <v>6</v>
      </c>
      <c r="E20" s="260">
        <f t="shared" si="4"/>
        <v>72</v>
      </c>
      <c r="F20" s="261">
        <v>13</v>
      </c>
      <c r="G20" s="261">
        <v>0</v>
      </c>
      <c r="H20" s="261">
        <v>13</v>
      </c>
      <c r="I20" s="261">
        <v>0</v>
      </c>
      <c r="J20" s="261">
        <v>0</v>
      </c>
      <c r="K20" s="261">
        <f>'6 день'!G32+'6 день'!G53</f>
        <v>18</v>
      </c>
      <c r="L20" s="261">
        <f>'7 день '!G15</f>
        <v>2</v>
      </c>
      <c r="M20" s="261">
        <f>'8 день '!G34</f>
        <v>13</v>
      </c>
      <c r="N20" s="261">
        <v>0</v>
      </c>
      <c r="O20" s="261">
        <f>'10день '!G13</f>
        <v>1.7</v>
      </c>
      <c r="P20" s="261"/>
      <c r="Q20" s="261">
        <v>13</v>
      </c>
      <c r="R20" s="260">
        <f t="shared" si="0"/>
        <v>73.7</v>
      </c>
      <c r="S20" s="363">
        <f t="shared" si="2"/>
        <v>6.1416666666666666</v>
      </c>
    </row>
    <row r="21" spans="1:19" ht="18.75" customHeight="1">
      <c r="A21" s="259">
        <v>18</v>
      </c>
      <c r="B21" s="267" t="s">
        <v>30</v>
      </c>
      <c r="C21" s="260" t="s">
        <v>121</v>
      </c>
      <c r="D21" s="260">
        <v>18</v>
      </c>
      <c r="E21" s="260">
        <f t="shared" si="4"/>
        <v>216</v>
      </c>
      <c r="F21" s="261">
        <f>'1 день'!G10+'1 день'!G33+'1 день'!G37+'1 день'!G40</f>
        <v>17.7</v>
      </c>
      <c r="G21" s="261">
        <f>'2 день'!G8+'2 день'!G13+'2 день'!G27+'2 день'!G36+'2 день'!G40+'2 день'!G43</f>
        <v>23.5</v>
      </c>
      <c r="H21" s="261">
        <f>'3 день'!G16+'3 день'!G35+'3 день'!G41+'3 день'!G45</f>
        <v>12.7</v>
      </c>
      <c r="I21" s="261">
        <f>'4 день'!G9+'4 день'!G16+'4 день'!G38+'4 день'!G22</f>
        <v>17</v>
      </c>
      <c r="J21" s="261">
        <f>'5 день '!G8+'5 день '!G31+'5 день '!G35+'5 день '!G39+'5 день '!G25</f>
        <v>19.100000000000001</v>
      </c>
      <c r="K21" s="261">
        <f>'6 день'!G11+'6 день'!G31+'6 день'!G38+'6 день'!G42+'6 день'!G52+'6 день'!G49</f>
        <v>21.2</v>
      </c>
      <c r="L21" s="261">
        <f>'7 день '!G9+'7 день '!G17+'7 день '!G47+'7 день '!G52+'7 день '!G24+'7 день '!G34</f>
        <v>27</v>
      </c>
      <c r="M21" s="261">
        <f>'8 день '!G26+'8 день '!G33+'8 день '!G36</f>
        <v>11.2</v>
      </c>
      <c r="N21" s="261">
        <f>'9 день '!G8+'9 день '!G30+'9 день '!G35+'9 день '!G16</f>
        <v>24</v>
      </c>
      <c r="O21" s="261">
        <f>'10день '!G8+'10день '!G15+'10день '!G45+'10день '!G48</f>
        <v>12.100000000000001</v>
      </c>
      <c r="P21" s="261">
        <f>'11день  '!G7+'11день  '!G11+'11день  '!G27+'11день  '!G32+'11день  '!G38+'11день  '!G41</f>
        <v>22.2</v>
      </c>
      <c r="Q21" s="261">
        <f>'12день  '!G9+'12день  '!G36</f>
        <v>9.5</v>
      </c>
      <c r="R21" s="260">
        <f t="shared" si="0"/>
        <v>217.19999999999996</v>
      </c>
      <c r="S21" s="363">
        <f t="shared" si="2"/>
        <v>18.099999999999998</v>
      </c>
    </row>
    <row r="22" spans="1:19" ht="18.75" customHeight="1">
      <c r="A22" s="259">
        <v>19</v>
      </c>
      <c r="B22" s="267" t="s">
        <v>303</v>
      </c>
      <c r="C22" s="260" t="s">
        <v>121</v>
      </c>
      <c r="D22" s="260">
        <v>9</v>
      </c>
      <c r="E22" s="260">
        <f t="shared" si="4"/>
        <v>108</v>
      </c>
      <c r="F22" s="261">
        <f>'1 день'!G23+'1 день'!G29</f>
        <v>10</v>
      </c>
      <c r="G22" s="261">
        <f>'2 день'!G23</f>
        <v>6</v>
      </c>
      <c r="H22" s="261">
        <f>'3 день'!G9+'3 день'!G29+'3 день'!G49</f>
        <v>16</v>
      </c>
      <c r="I22" s="261">
        <f>'4 день'!G28+'4 день'!G35</f>
        <v>10.5</v>
      </c>
      <c r="J22" s="261">
        <f>'5 день '!G21</f>
        <v>6</v>
      </c>
      <c r="K22" s="261">
        <f>'6 день'!G25</f>
        <v>6</v>
      </c>
      <c r="L22" s="261">
        <f>'7 день '!G28+'7 день '!G43</f>
        <v>10.5</v>
      </c>
      <c r="M22" s="261">
        <f>'8 день '!G30</f>
        <v>7</v>
      </c>
      <c r="N22" s="261">
        <f>'9 день '!G24</f>
        <v>6.5</v>
      </c>
      <c r="O22" s="261">
        <f>'10день '!G29+'10день '!G40</f>
        <v>12.5</v>
      </c>
      <c r="P22" s="261">
        <v>5.5</v>
      </c>
      <c r="Q22" s="261">
        <v>11.5</v>
      </c>
      <c r="R22" s="260">
        <f t="shared" si="0"/>
        <v>108</v>
      </c>
      <c r="S22" s="363">
        <f t="shared" si="2"/>
        <v>9</v>
      </c>
    </row>
    <row r="23" spans="1:19" ht="18.75" customHeight="1">
      <c r="A23" s="259">
        <v>20</v>
      </c>
      <c r="B23" s="267" t="s">
        <v>77</v>
      </c>
      <c r="C23" s="260" t="s">
        <v>121</v>
      </c>
      <c r="D23" s="260">
        <v>24</v>
      </c>
      <c r="E23" s="260">
        <f t="shared" si="4"/>
        <v>288</v>
      </c>
      <c r="F23" s="261">
        <v>40</v>
      </c>
      <c r="G23" s="261">
        <v>41.6</v>
      </c>
      <c r="H23" s="261">
        <v>26</v>
      </c>
      <c r="I23" s="261">
        <v>1.5</v>
      </c>
      <c r="J23" s="261">
        <v>0</v>
      </c>
      <c r="K23" s="261">
        <v>4.8</v>
      </c>
      <c r="L23" s="261">
        <v>13.3</v>
      </c>
      <c r="M23" s="261">
        <v>0</v>
      </c>
      <c r="N23" s="261">
        <v>0</v>
      </c>
      <c r="O23" s="261">
        <f>'10день '!G11+'10день '!G32+'10день '!G41</f>
        <v>16.5</v>
      </c>
      <c r="P23" s="261">
        <f>'11день  '!G5</f>
        <v>40</v>
      </c>
      <c r="Q23" s="261">
        <f>'12день  '!G5</f>
        <v>40</v>
      </c>
      <c r="R23" s="260">
        <f t="shared" si="0"/>
        <v>223.7</v>
      </c>
      <c r="S23" s="363">
        <v>22</v>
      </c>
    </row>
    <row r="24" spans="1:19" ht="18.75" customHeight="1">
      <c r="A24" s="259">
        <v>21</v>
      </c>
      <c r="B24" s="267" t="s">
        <v>32</v>
      </c>
      <c r="C24" s="260" t="s">
        <v>121</v>
      </c>
      <c r="D24" s="260">
        <v>18</v>
      </c>
      <c r="E24" s="260">
        <f t="shared" si="4"/>
        <v>216</v>
      </c>
      <c r="F24" s="261">
        <f>'1 день'!G8+'1 день'!G13+'1 день'!G42</f>
        <v>32</v>
      </c>
      <c r="G24" s="261">
        <f>'2 день'!G12+'2 день'!G16+'2 день'!G41+'2 день'!G49+'2 день'!G51</f>
        <v>33.1</v>
      </c>
      <c r="H24" s="261">
        <f>'3 день'!G18</f>
        <v>13</v>
      </c>
      <c r="I24" s="261">
        <f>'5 день '!F13</f>
        <v>10</v>
      </c>
      <c r="J24" s="261">
        <f>'5 день '!G13</f>
        <v>10</v>
      </c>
      <c r="K24" s="261">
        <f>'6 день'!G10+'6 день'!G14+'6 день'!G43+'6 день'!G55</f>
        <v>30</v>
      </c>
      <c r="L24" s="261">
        <f>'7 день '!G8+'7 день '!G14+'7 день '!G21+'7 день '!G49</f>
        <v>17.5</v>
      </c>
      <c r="M24" s="261">
        <f>'8 день '!G13+'8 день '!G38</f>
        <v>26</v>
      </c>
      <c r="N24" s="261">
        <f>'9 день '!F13+'9 день '!F38</f>
        <v>26</v>
      </c>
      <c r="O24" s="261">
        <f>'10день '!G7+'10день '!G12+'10день '!G20</f>
        <v>22</v>
      </c>
      <c r="P24" s="261">
        <f>'11день  '!F10+'11день  '!F13+'11день  '!F44</f>
        <v>29.5</v>
      </c>
      <c r="Q24" s="261">
        <f>'12день  '!F8+'12день  '!F12+'12день  '!F38</f>
        <v>29.5</v>
      </c>
      <c r="R24" s="260">
        <f t="shared" si="0"/>
        <v>278.60000000000002</v>
      </c>
      <c r="S24" s="363">
        <f t="shared" si="2"/>
        <v>23.216666666666669</v>
      </c>
    </row>
    <row r="25" spans="1:19" ht="18.75" customHeight="1">
      <c r="A25" s="259">
        <v>22</v>
      </c>
      <c r="B25" s="267" t="s">
        <v>31</v>
      </c>
      <c r="C25" s="260" t="s">
        <v>121</v>
      </c>
      <c r="D25" s="260">
        <v>0.6</v>
      </c>
      <c r="E25" s="260">
        <f t="shared" si="4"/>
        <v>7.1999999999999993</v>
      </c>
      <c r="F25" s="331">
        <v>1</v>
      </c>
      <c r="G25" s="261">
        <v>0</v>
      </c>
      <c r="H25" s="261">
        <v>1</v>
      </c>
      <c r="I25" s="261">
        <v>1</v>
      </c>
      <c r="J25" s="261">
        <v>0</v>
      </c>
      <c r="K25" s="261">
        <f>'6 день'!F12</f>
        <v>1</v>
      </c>
      <c r="L25" s="261">
        <v>0</v>
      </c>
      <c r="M25" s="261">
        <f>'8 день '!G12</f>
        <v>1</v>
      </c>
      <c r="N25" s="261">
        <v>1</v>
      </c>
      <c r="O25" s="261">
        <v>0</v>
      </c>
      <c r="P25" s="261">
        <v>1</v>
      </c>
      <c r="Q25" s="261">
        <v>1</v>
      </c>
      <c r="R25" s="260">
        <f t="shared" si="0"/>
        <v>8</v>
      </c>
      <c r="S25" s="363">
        <f t="shared" si="2"/>
        <v>0.66666666666666663</v>
      </c>
    </row>
    <row r="26" spans="1:19" ht="18.75" customHeight="1">
      <c r="A26" s="259">
        <v>23</v>
      </c>
      <c r="B26" s="330" t="s">
        <v>95</v>
      </c>
      <c r="C26" s="253" t="s">
        <v>121</v>
      </c>
      <c r="D26" s="253">
        <v>0.6</v>
      </c>
      <c r="E26" s="253">
        <f t="shared" si="4"/>
        <v>7.1999999999999993</v>
      </c>
      <c r="F26" s="331"/>
      <c r="G26" s="331">
        <v>3</v>
      </c>
      <c r="H26" s="331"/>
      <c r="I26" s="331"/>
      <c r="J26" s="331"/>
      <c r="K26" s="331"/>
      <c r="L26" s="331"/>
      <c r="M26" s="331"/>
      <c r="N26" s="331"/>
      <c r="O26" s="331">
        <v>3</v>
      </c>
      <c r="P26" s="331"/>
      <c r="Q26" s="331"/>
      <c r="R26" s="260">
        <f t="shared" si="0"/>
        <v>6</v>
      </c>
      <c r="S26" s="363">
        <f t="shared" si="2"/>
        <v>0.5</v>
      </c>
    </row>
    <row r="27" spans="1:19" ht="18.75" customHeight="1">
      <c r="A27" s="259">
        <v>24</v>
      </c>
      <c r="B27" s="330" t="s">
        <v>110</v>
      </c>
      <c r="C27" s="253" t="s">
        <v>121</v>
      </c>
      <c r="D27" s="253">
        <v>1.2</v>
      </c>
      <c r="E27" s="253">
        <f t="shared" si="4"/>
        <v>14.399999999999999</v>
      </c>
      <c r="F27" s="331"/>
      <c r="G27" s="331"/>
      <c r="H27" s="331">
        <v>0</v>
      </c>
      <c r="I27" s="331"/>
      <c r="J27" s="331">
        <v>5</v>
      </c>
      <c r="K27" s="331"/>
      <c r="L27" s="331">
        <v>5</v>
      </c>
      <c r="M27" s="331"/>
      <c r="N27" s="331"/>
      <c r="O27" s="331"/>
      <c r="P27" s="331"/>
      <c r="Q27" s="331"/>
      <c r="R27" s="260">
        <f t="shared" si="0"/>
        <v>10</v>
      </c>
      <c r="S27" s="363">
        <f t="shared" si="2"/>
        <v>0.83333333333333337</v>
      </c>
    </row>
    <row r="28" spans="1:19" ht="18.75" customHeight="1">
      <c r="A28" s="259">
        <v>25</v>
      </c>
      <c r="B28" s="267" t="s">
        <v>82</v>
      </c>
      <c r="C28" s="260" t="s">
        <v>121</v>
      </c>
      <c r="D28" s="260">
        <v>1.8</v>
      </c>
      <c r="E28" s="260">
        <f t="shared" si="4"/>
        <v>21.6</v>
      </c>
      <c r="F28" s="261">
        <v>6</v>
      </c>
      <c r="G28" s="261"/>
      <c r="H28" s="261"/>
      <c r="I28" s="261"/>
      <c r="J28" s="261"/>
      <c r="K28" s="261"/>
      <c r="L28" s="261"/>
      <c r="M28" s="261">
        <v>6</v>
      </c>
      <c r="N28" s="261"/>
      <c r="O28" s="261"/>
      <c r="P28" s="261">
        <v>6</v>
      </c>
      <c r="Q28" s="261"/>
      <c r="R28" s="260">
        <f t="shared" si="0"/>
        <v>18</v>
      </c>
      <c r="S28" s="422">
        <f t="shared" si="2"/>
        <v>1.5</v>
      </c>
    </row>
    <row r="29" spans="1:19" ht="18.75" customHeight="1">
      <c r="A29" s="259">
        <v>26</v>
      </c>
      <c r="B29" s="251" t="s">
        <v>407</v>
      </c>
      <c r="C29" s="260" t="s">
        <v>121</v>
      </c>
      <c r="D29" s="260">
        <v>1.8</v>
      </c>
      <c r="E29" s="260">
        <f t="shared" si="4"/>
        <v>21.6</v>
      </c>
      <c r="F29" s="261">
        <v>1.8</v>
      </c>
      <c r="G29" s="261">
        <v>1.8</v>
      </c>
      <c r="H29" s="261">
        <v>1.8</v>
      </c>
      <c r="I29" s="261">
        <v>1.8</v>
      </c>
      <c r="J29" s="261">
        <v>1.8</v>
      </c>
      <c r="K29" s="261">
        <v>1.8</v>
      </c>
      <c r="L29" s="261">
        <v>1.8</v>
      </c>
      <c r="M29" s="261">
        <v>1.8</v>
      </c>
      <c r="N29" s="261">
        <v>1.8</v>
      </c>
      <c r="O29" s="261">
        <v>1.8</v>
      </c>
      <c r="P29" s="261">
        <v>1.8</v>
      </c>
      <c r="Q29" s="261">
        <v>1.8</v>
      </c>
      <c r="R29" s="260">
        <f t="shared" si="0"/>
        <v>21.600000000000005</v>
      </c>
      <c r="S29" s="422">
        <f t="shared" si="2"/>
        <v>1.8000000000000005</v>
      </c>
    </row>
    <row r="30" spans="1:19" ht="18.75" customHeight="1">
      <c r="A30" s="259">
        <v>27</v>
      </c>
      <c r="B30" s="267" t="s">
        <v>122</v>
      </c>
      <c r="C30" s="260" t="s">
        <v>121</v>
      </c>
      <c r="D30" s="260">
        <v>1.2</v>
      </c>
      <c r="E30" s="260">
        <f t="shared" si="4"/>
        <v>14.399999999999999</v>
      </c>
      <c r="F30" s="261">
        <v>1</v>
      </c>
      <c r="G30" s="261">
        <v>1</v>
      </c>
      <c r="H30" s="261">
        <v>1</v>
      </c>
      <c r="I30" s="261">
        <v>1</v>
      </c>
      <c r="J30" s="261">
        <v>1</v>
      </c>
      <c r="K30" s="261">
        <v>1</v>
      </c>
      <c r="L30" s="261">
        <v>1</v>
      </c>
      <c r="M30" s="261">
        <v>1</v>
      </c>
      <c r="N30" s="261">
        <v>1</v>
      </c>
      <c r="O30" s="261">
        <v>1</v>
      </c>
      <c r="P30" s="261">
        <v>1</v>
      </c>
      <c r="Q30" s="261">
        <v>2</v>
      </c>
      <c r="R30" s="260">
        <f t="shared" si="0"/>
        <v>13</v>
      </c>
      <c r="S30" s="422">
        <f t="shared" si="2"/>
        <v>1.0833333333333333</v>
      </c>
    </row>
    <row r="31" spans="1:19" ht="18.75" customHeight="1">
      <c r="A31" s="259">
        <v>28</v>
      </c>
      <c r="B31" s="330" t="s">
        <v>14</v>
      </c>
      <c r="C31" s="253" t="s">
        <v>121</v>
      </c>
      <c r="D31" s="253">
        <v>60</v>
      </c>
      <c r="E31" s="253">
        <f t="shared" si="4"/>
        <v>720</v>
      </c>
      <c r="F31" s="255"/>
      <c r="G31" s="255"/>
      <c r="H31" s="255">
        <v>200</v>
      </c>
      <c r="I31" s="255"/>
      <c r="J31" s="255">
        <v>200</v>
      </c>
      <c r="K31" s="255"/>
      <c r="L31" s="255">
        <v>200</v>
      </c>
      <c r="M31" s="255"/>
      <c r="N31" s="255"/>
      <c r="O31" s="255">
        <v>200</v>
      </c>
      <c r="P31" s="255"/>
      <c r="Q31" s="255"/>
      <c r="R31" s="253">
        <f t="shared" si="0"/>
        <v>800</v>
      </c>
      <c r="S31" s="363">
        <f t="shared" si="2"/>
        <v>66.666666666666671</v>
      </c>
    </row>
    <row r="32" spans="1:19">
      <c r="A32" s="259">
        <v>29</v>
      </c>
      <c r="B32" s="330" t="s">
        <v>399</v>
      </c>
      <c r="C32" s="253" t="s">
        <v>121</v>
      </c>
      <c r="D32" s="253">
        <v>90</v>
      </c>
      <c r="E32" s="253">
        <f t="shared" si="4"/>
        <v>1080</v>
      </c>
      <c r="F32" s="362">
        <v>200</v>
      </c>
      <c r="G32" s="362"/>
      <c r="H32" s="362"/>
      <c r="I32" s="362">
        <v>200</v>
      </c>
      <c r="J32" s="362"/>
      <c r="K32" s="362">
        <v>200</v>
      </c>
      <c r="L32" s="362"/>
      <c r="M32" s="362">
        <v>200</v>
      </c>
      <c r="N32" s="362"/>
      <c r="O32" s="362"/>
      <c r="P32" s="362">
        <v>200</v>
      </c>
      <c r="Q32" s="362"/>
      <c r="R32" s="253">
        <f t="shared" si="0"/>
        <v>1000</v>
      </c>
      <c r="S32" s="363">
        <v>84</v>
      </c>
    </row>
  </sheetData>
  <mergeCells count="8">
    <mergeCell ref="E1:S1"/>
    <mergeCell ref="A2:A3"/>
    <mergeCell ref="B2:B3"/>
    <mergeCell ref="C2:C3"/>
    <mergeCell ref="D2:E2"/>
    <mergeCell ref="R2:R3"/>
    <mergeCell ref="S2:S3"/>
    <mergeCell ref="F2:Q2"/>
  </mergeCells>
  <pageMargins left="0.23622047244094491" right="3.937007874015748E-2" top="0.15748031496062992" bottom="0.15748031496062992" header="0.31496062992125984" footer="0.31496062992125984"/>
  <pageSetup paperSize="9" orientation="landscape" horizontalDpi="180" verticalDpi="180" r:id="rId1"/>
  <ignoredErrors>
    <ignoredError sqref="E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Q67"/>
  <sheetViews>
    <sheetView workbookViewId="0">
      <selection activeCell="B6" sqref="B6:E67"/>
    </sheetView>
  </sheetViews>
  <sheetFormatPr defaultColWidth="9.140625" defaultRowHeight="15"/>
  <cols>
    <col min="1" max="1" width="5.28515625" style="20" customWidth="1"/>
    <col min="2" max="2" width="21" style="20" customWidth="1"/>
    <col min="3" max="4" width="6.7109375" style="20" customWidth="1"/>
    <col min="5" max="5" width="17.7109375" style="20" customWidth="1"/>
    <col min="6" max="17" width="6.7109375" style="20" customWidth="1"/>
    <col min="18" max="16384" width="9.140625" style="20"/>
  </cols>
  <sheetData>
    <row r="1" spans="1:17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7">
      <c r="A2" s="482" t="s">
        <v>403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</row>
    <row r="3" spans="1:17">
      <c r="A3" s="34"/>
      <c r="B3" s="34"/>
      <c r="C3" s="34"/>
      <c r="D3" s="34"/>
      <c r="E3" s="34"/>
      <c r="F3" s="34"/>
      <c r="G3" s="34"/>
      <c r="H3" s="72" t="s">
        <v>207</v>
      </c>
      <c r="I3" s="34"/>
      <c r="J3" s="34"/>
      <c r="K3" s="34"/>
      <c r="L3" s="34"/>
      <c r="M3" s="34"/>
      <c r="N3" s="34"/>
      <c r="O3" s="34"/>
      <c r="P3" s="34"/>
      <c r="Q3" s="34"/>
    </row>
    <row r="4" spans="1:17">
      <c r="A4" s="476" t="s">
        <v>20</v>
      </c>
      <c r="B4" s="62" t="s">
        <v>21</v>
      </c>
      <c r="C4" s="476" t="s">
        <v>112</v>
      </c>
      <c r="D4" s="476"/>
      <c r="E4" s="499" t="s">
        <v>22</v>
      </c>
      <c r="F4" s="478" t="s">
        <v>123</v>
      </c>
      <c r="G4" s="478"/>
      <c r="H4" s="478"/>
      <c r="I4" s="478"/>
      <c r="J4" s="478"/>
      <c r="K4" s="478"/>
      <c r="L4" s="478" t="s">
        <v>186</v>
      </c>
      <c r="M4" s="478"/>
      <c r="N4" s="478"/>
      <c r="O4" s="478"/>
      <c r="P4" s="478"/>
      <c r="Q4" s="478"/>
    </row>
    <row r="5" spans="1:17" ht="24">
      <c r="A5" s="476"/>
      <c r="B5" s="65" t="s">
        <v>132</v>
      </c>
      <c r="C5" s="64" t="s">
        <v>124</v>
      </c>
      <c r="D5" s="64" t="s">
        <v>205</v>
      </c>
      <c r="E5" s="499"/>
      <c r="F5" s="60" t="s">
        <v>23</v>
      </c>
      <c r="G5" s="60" t="s">
        <v>24</v>
      </c>
      <c r="H5" s="60" t="s">
        <v>25</v>
      </c>
      <c r="I5" s="60" t="s">
        <v>26</v>
      </c>
      <c r="J5" s="60" t="s">
        <v>27</v>
      </c>
      <c r="K5" s="60" t="s">
        <v>28</v>
      </c>
      <c r="L5" s="60" t="s">
        <v>23</v>
      </c>
      <c r="M5" s="60" t="s">
        <v>24</v>
      </c>
      <c r="N5" s="60" t="s">
        <v>25</v>
      </c>
      <c r="O5" s="60" t="s">
        <v>26</v>
      </c>
      <c r="P5" s="60" t="s">
        <v>27</v>
      </c>
      <c r="Q5" s="60" t="s">
        <v>28</v>
      </c>
    </row>
    <row r="6" spans="1:17">
      <c r="A6" s="112">
        <v>106</v>
      </c>
      <c r="B6" s="587" t="s">
        <v>288</v>
      </c>
      <c r="C6" s="90">
        <v>50</v>
      </c>
      <c r="D6" s="90">
        <v>50</v>
      </c>
      <c r="E6" s="324" t="s">
        <v>408</v>
      </c>
      <c r="F6" s="280">
        <v>53.5</v>
      </c>
      <c r="G6" s="280">
        <v>50</v>
      </c>
      <c r="H6" s="53">
        <v>0.4</v>
      </c>
      <c r="I6" s="53">
        <v>0.05</v>
      </c>
      <c r="J6" s="53">
        <v>1.25</v>
      </c>
      <c r="K6" s="53">
        <v>7</v>
      </c>
      <c r="L6" s="48">
        <v>53.5</v>
      </c>
      <c r="M6" s="280">
        <v>50</v>
      </c>
      <c r="N6" s="53">
        <v>0.4</v>
      </c>
      <c r="O6" s="53">
        <v>0.1</v>
      </c>
      <c r="P6" s="53">
        <v>1.3</v>
      </c>
      <c r="Q6" s="53">
        <v>7</v>
      </c>
    </row>
    <row r="7" spans="1:17">
      <c r="A7" s="441">
        <v>370</v>
      </c>
      <c r="B7" s="602" t="s">
        <v>287</v>
      </c>
      <c r="C7" s="89">
        <v>150</v>
      </c>
      <c r="D7" s="89">
        <v>200</v>
      </c>
      <c r="E7" s="339" t="s">
        <v>245</v>
      </c>
      <c r="F7" s="48">
        <v>66</v>
      </c>
      <c r="G7" s="48">
        <v>48.5</v>
      </c>
      <c r="H7" s="53">
        <v>11.3</v>
      </c>
      <c r="I7" s="53">
        <v>11.1</v>
      </c>
      <c r="J7" s="53">
        <v>29.5</v>
      </c>
      <c r="K7" s="53">
        <v>294.89999999999998</v>
      </c>
      <c r="L7" s="48">
        <v>88</v>
      </c>
      <c r="M7" s="48">
        <v>64.8</v>
      </c>
      <c r="N7" s="53">
        <v>15.1</v>
      </c>
      <c r="O7" s="53">
        <v>14.8</v>
      </c>
      <c r="P7" s="53">
        <v>39.6</v>
      </c>
      <c r="Q7" s="53">
        <v>393.2</v>
      </c>
    </row>
    <row r="8" spans="1:17">
      <c r="A8" s="441"/>
      <c r="B8" s="602"/>
      <c r="C8" s="56"/>
      <c r="D8" s="56"/>
      <c r="E8" s="323" t="s">
        <v>30</v>
      </c>
      <c r="F8" s="280">
        <v>6</v>
      </c>
      <c r="G8" s="280">
        <v>6</v>
      </c>
      <c r="H8" s="54"/>
      <c r="I8" s="54"/>
      <c r="J8" s="54"/>
      <c r="K8" s="54"/>
      <c r="L8" s="280">
        <v>8</v>
      </c>
      <c r="M8" s="280">
        <v>8</v>
      </c>
      <c r="N8" s="54"/>
      <c r="O8" s="54"/>
      <c r="P8" s="54"/>
      <c r="Q8" s="54"/>
    </row>
    <row r="9" spans="1:17">
      <c r="A9" s="441"/>
      <c r="B9" s="602"/>
      <c r="C9" s="56"/>
      <c r="D9" s="56"/>
      <c r="E9" s="323" t="s">
        <v>35</v>
      </c>
      <c r="F9" s="48">
        <v>7.2</v>
      </c>
      <c r="G9" s="280">
        <v>6</v>
      </c>
      <c r="H9" s="54"/>
      <c r="I9" s="54"/>
      <c r="J9" s="54"/>
      <c r="K9" s="54"/>
      <c r="L9" s="48">
        <v>9.6</v>
      </c>
      <c r="M9" s="280">
        <v>8</v>
      </c>
      <c r="N9" s="54"/>
      <c r="O9" s="54"/>
      <c r="P9" s="54"/>
      <c r="Q9" s="54"/>
    </row>
    <row r="10" spans="1:17">
      <c r="A10" s="441"/>
      <c r="B10" s="602"/>
      <c r="C10" s="56"/>
      <c r="D10" s="56"/>
      <c r="E10" s="323" t="s">
        <v>36</v>
      </c>
      <c r="F10" s="48">
        <v>18.600000000000001</v>
      </c>
      <c r="G10" s="280">
        <v>15</v>
      </c>
      <c r="H10" s="54"/>
      <c r="I10" s="54"/>
      <c r="J10" s="54"/>
      <c r="K10" s="54"/>
      <c r="L10" s="48">
        <v>24.8</v>
      </c>
      <c r="M10" s="280">
        <v>20</v>
      </c>
      <c r="N10" s="54"/>
      <c r="O10" s="54"/>
      <c r="P10" s="54"/>
      <c r="Q10" s="54"/>
    </row>
    <row r="11" spans="1:17">
      <c r="A11" s="441"/>
      <c r="B11" s="602"/>
      <c r="C11" s="56"/>
      <c r="D11" s="56"/>
      <c r="E11" s="323" t="s">
        <v>41</v>
      </c>
      <c r="F11" s="280">
        <v>41</v>
      </c>
      <c r="G11" s="280">
        <v>41</v>
      </c>
      <c r="H11" s="54"/>
      <c r="I11" s="54"/>
      <c r="J11" s="54"/>
      <c r="K11" s="54"/>
      <c r="L11" s="280">
        <v>54</v>
      </c>
      <c r="M11" s="280">
        <v>54</v>
      </c>
      <c r="N11" s="54"/>
      <c r="O11" s="54"/>
      <c r="P11" s="54"/>
      <c r="Q11" s="54"/>
    </row>
    <row r="12" spans="1:17" ht="15" customHeight="1">
      <c r="A12" s="481">
        <v>501</v>
      </c>
      <c r="B12" s="603" t="s">
        <v>192</v>
      </c>
      <c r="C12" s="179">
        <v>200</v>
      </c>
      <c r="D12" s="179">
        <v>200</v>
      </c>
      <c r="E12" s="180" t="s">
        <v>84</v>
      </c>
      <c r="F12" s="201">
        <v>5</v>
      </c>
      <c r="G12" s="81">
        <v>5</v>
      </c>
      <c r="H12" s="82">
        <v>3.2</v>
      </c>
      <c r="I12" s="82">
        <v>2.7</v>
      </c>
      <c r="J12" s="82">
        <v>15.9</v>
      </c>
      <c r="K12" s="82">
        <v>79</v>
      </c>
      <c r="L12" s="201">
        <v>5</v>
      </c>
      <c r="M12" s="201">
        <v>5</v>
      </c>
      <c r="N12" s="82">
        <v>3.2</v>
      </c>
      <c r="O12" s="82">
        <v>2.7</v>
      </c>
      <c r="P12" s="82">
        <v>15.9</v>
      </c>
      <c r="Q12" s="82">
        <v>79</v>
      </c>
    </row>
    <row r="13" spans="1:17">
      <c r="A13" s="481"/>
      <c r="B13" s="603"/>
      <c r="C13" s="183"/>
      <c r="D13" s="197"/>
      <c r="E13" s="180" t="s">
        <v>32</v>
      </c>
      <c r="F13" s="201">
        <v>10</v>
      </c>
      <c r="G13" s="201">
        <v>10</v>
      </c>
      <c r="H13" s="78"/>
      <c r="I13" s="78"/>
      <c r="J13" s="78"/>
      <c r="K13" s="78"/>
      <c r="L13" s="201">
        <v>10</v>
      </c>
      <c r="M13" s="201">
        <v>10</v>
      </c>
      <c r="N13" s="82"/>
      <c r="O13" s="82"/>
      <c r="P13" s="82"/>
      <c r="Q13" s="82"/>
    </row>
    <row r="14" spans="1:17">
      <c r="A14" s="481"/>
      <c r="B14" s="603"/>
      <c r="C14" s="183"/>
      <c r="D14" s="197"/>
      <c r="E14" s="180" t="s">
        <v>51</v>
      </c>
      <c r="F14" s="201">
        <v>100</v>
      </c>
      <c r="G14" s="201">
        <v>100</v>
      </c>
      <c r="H14" s="78"/>
      <c r="I14" s="78"/>
      <c r="J14" s="78"/>
      <c r="K14" s="78"/>
      <c r="L14" s="201">
        <v>100</v>
      </c>
      <c r="M14" s="201">
        <v>100</v>
      </c>
      <c r="N14" s="82"/>
      <c r="O14" s="82"/>
      <c r="P14" s="82"/>
      <c r="Q14" s="82"/>
    </row>
    <row r="15" spans="1:17">
      <c r="A15" s="378">
        <v>111</v>
      </c>
      <c r="B15" s="586" t="s">
        <v>310</v>
      </c>
      <c r="C15" s="89">
        <v>40</v>
      </c>
      <c r="D15" s="89">
        <v>60</v>
      </c>
      <c r="E15" s="323" t="s">
        <v>311</v>
      </c>
      <c r="F15" s="324">
        <v>40</v>
      </c>
      <c r="G15" s="324">
        <v>40</v>
      </c>
      <c r="H15" s="325">
        <v>3</v>
      </c>
      <c r="I15" s="325">
        <v>1.1599999999999999</v>
      </c>
      <c r="J15" s="325">
        <v>20.5</v>
      </c>
      <c r="K15" s="325">
        <v>104</v>
      </c>
      <c r="L15" s="324">
        <v>60</v>
      </c>
      <c r="M15" s="324">
        <v>60</v>
      </c>
      <c r="N15" s="325">
        <v>4.5</v>
      </c>
      <c r="O15" s="325">
        <v>1.8</v>
      </c>
      <c r="P15" s="325">
        <v>30.8</v>
      </c>
      <c r="Q15" s="325">
        <v>137</v>
      </c>
    </row>
    <row r="16" spans="1:17">
      <c r="A16" s="118">
        <v>112</v>
      </c>
      <c r="B16" s="587" t="s">
        <v>130</v>
      </c>
      <c r="C16" s="90">
        <v>140</v>
      </c>
      <c r="D16" s="89">
        <v>140</v>
      </c>
      <c r="E16" s="323" t="s">
        <v>58</v>
      </c>
      <c r="F16" s="113">
        <v>140</v>
      </c>
      <c r="G16" s="113">
        <v>140</v>
      </c>
      <c r="H16" s="53">
        <v>0.5</v>
      </c>
      <c r="I16" s="53">
        <v>0.5</v>
      </c>
      <c r="J16" s="53">
        <v>13.7</v>
      </c>
      <c r="K16" s="53">
        <v>66.2</v>
      </c>
      <c r="L16" s="113">
        <v>140</v>
      </c>
      <c r="M16" s="113">
        <v>140</v>
      </c>
      <c r="N16" s="53">
        <v>0.5</v>
      </c>
      <c r="O16" s="53">
        <v>0.5</v>
      </c>
      <c r="P16" s="53">
        <v>13.7</v>
      </c>
      <c r="Q16" s="53">
        <v>66.2</v>
      </c>
    </row>
    <row r="17" spans="1:17">
      <c r="A17" s="498"/>
      <c r="B17" s="618" t="s">
        <v>157</v>
      </c>
      <c r="C17" s="197"/>
      <c r="D17" s="197"/>
      <c r="E17" s="645"/>
      <c r="F17" s="159"/>
      <c r="G17" s="159"/>
      <c r="H17" s="186">
        <f>SUM(H6:H16)</f>
        <v>18.400000000000002</v>
      </c>
      <c r="I17" s="186">
        <f t="shared" ref="I17:Q17" si="0">SUM(I6:I16)</f>
        <v>15.510000000000002</v>
      </c>
      <c r="J17" s="186">
        <f t="shared" si="0"/>
        <v>80.850000000000009</v>
      </c>
      <c r="K17" s="186">
        <f t="shared" si="0"/>
        <v>551.1</v>
      </c>
      <c r="L17" s="186"/>
      <c r="M17" s="186"/>
      <c r="N17" s="186">
        <f t="shared" si="0"/>
        <v>23.7</v>
      </c>
      <c r="O17" s="186">
        <f t="shared" si="0"/>
        <v>19.900000000000002</v>
      </c>
      <c r="P17" s="186">
        <f t="shared" si="0"/>
        <v>101.3</v>
      </c>
      <c r="Q17" s="186">
        <f t="shared" si="0"/>
        <v>682.40000000000009</v>
      </c>
    </row>
    <row r="18" spans="1:17">
      <c r="A18" s="498"/>
      <c r="B18" s="669" t="s">
        <v>131</v>
      </c>
      <c r="C18" s="670"/>
      <c r="D18" s="670"/>
      <c r="E18" s="671"/>
      <c r="F18" s="159"/>
      <c r="G18" s="159"/>
      <c r="H18" s="159"/>
      <c r="I18" s="159"/>
      <c r="J18" s="159"/>
      <c r="K18" s="159"/>
      <c r="L18" s="159"/>
      <c r="M18" s="177"/>
      <c r="N18" s="177"/>
      <c r="O18" s="177"/>
      <c r="P18" s="177"/>
      <c r="Q18" s="177"/>
    </row>
    <row r="19" spans="1:17">
      <c r="A19" s="492">
        <v>53</v>
      </c>
      <c r="B19" s="603" t="s">
        <v>213</v>
      </c>
      <c r="C19" s="179">
        <v>60</v>
      </c>
      <c r="D19" s="179">
        <v>100</v>
      </c>
      <c r="E19" s="647" t="s">
        <v>68</v>
      </c>
      <c r="F19" s="157">
        <v>55.8</v>
      </c>
      <c r="G19" s="157">
        <v>44.4</v>
      </c>
      <c r="H19" s="158">
        <v>0.7</v>
      </c>
      <c r="I19" s="158">
        <v>6.2</v>
      </c>
      <c r="J19" s="158">
        <v>3.9</v>
      </c>
      <c r="K19" s="158">
        <v>74.400000000000006</v>
      </c>
      <c r="L19" s="271">
        <v>93</v>
      </c>
      <c r="M19" s="271">
        <v>74</v>
      </c>
      <c r="N19" s="158">
        <v>1.2</v>
      </c>
      <c r="O19" s="158">
        <v>10.4</v>
      </c>
      <c r="P19" s="158">
        <v>6.5</v>
      </c>
      <c r="Q19" s="158">
        <v>124</v>
      </c>
    </row>
    <row r="20" spans="1:17">
      <c r="A20" s="493"/>
      <c r="B20" s="603"/>
      <c r="C20" s="197"/>
      <c r="D20" s="183"/>
      <c r="E20" s="647" t="s">
        <v>330</v>
      </c>
      <c r="F20" s="271">
        <v>15</v>
      </c>
      <c r="G20" s="271">
        <v>21</v>
      </c>
      <c r="H20" s="159"/>
      <c r="I20" s="159"/>
      <c r="J20" s="159"/>
      <c r="K20" s="159"/>
      <c r="L20" s="271">
        <v>25</v>
      </c>
      <c r="M20" s="271">
        <v>20</v>
      </c>
      <c r="N20" s="158"/>
      <c r="O20" s="158"/>
      <c r="P20" s="158"/>
      <c r="Q20" s="158"/>
    </row>
    <row r="21" spans="1:17" ht="15.75" customHeight="1">
      <c r="A21" s="494"/>
      <c r="B21" s="603"/>
      <c r="C21" s="197"/>
      <c r="D21" s="183"/>
      <c r="E21" s="647" t="s">
        <v>38</v>
      </c>
      <c r="F21" s="271">
        <v>6</v>
      </c>
      <c r="G21" s="271">
        <v>6</v>
      </c>
      <c r="H21" s="159"/>
      <c r="I21" s="159"/>
      <c r="J21" s="159"/>
      <c r="K21" s="159"/>
      <c r="L21" s="271">
        <v>10</v>
      </c>
      <c r="M21" s="271">
        <v>10</v>
      </c>
      <c r="N21" s="158"/>
      <c r="O21" s="158"/>
      <c r="P21" s="158"/>
      <c r="Q21" s="158"/>
    </row>
    <row r="22" spans="1:17" ht="23.25" customHeight="1">
      <c r="A22" s="500" t="s">
        <v>251</v>
      </c>
      <c r="B22" s="638" t="s">
        <v>219</v>
      </c>
      <c r="C22" s="183" t="s">
        <v>221</v>
      </c>
      <c r="D22" s="203" t="s">
        <v>349</v>
      </c>
      <c r="E22" s="625" t="s">
        <v>34</v>
      </c>
      <c r="F22" s="271">
        <v>80</v>
      </c>
      <c r="G22" s="271">
        <v>60</v>
      </c>
      <c r="H22" s="158">
        <v>1</v>
      </c>
      <c r="I22" s="158">
        <v>2</v>
      </c>
      <c r="J22" s="158">
        <v>7</v>
      </c>
      <c r="K22" s="158">
        <v>50.6</v>
      </c>
      <c r="L22" s="271">
        <v>100</v>
      </c>
      <c r="M22" s="271">
        <v>75</v>
      </c>
      <c r="N22" s="158">
        <v>1.2</v>
      </c>
      <c r="O22" s="158">
        <v>2.6</v>
      </c>
      <c r="P22" s="158">
        <v>8.8000000000000007</v>
      </c>
      <c r="Q22" s="158">
        <v>63.3</v>
      </c>
    </row>
    <row r="23" spans="1:17">
      <c r="A23" s="501"/>
      <c r="B23" s="639"/>
      <c r="C23" s="183"/>
      <c r="D23" s="203"/>
      <c r="E23" s="625" t="s">
        <v>36</v>
      </c>
      <c r="F23" s="271">
        <v>10</v>
      </c>
      <c r="G23" s="271">
        <v>8</v>
      </c>
      <c r="H23" s="159"/>
      <c r="I23" s="159"/>
      <c r="J23" s="159"/>
      <c r="K23" s="159"/>
      <c r="L23" s="271">
        <v>12.5</v>
      </c>
      <c r="M23" s="271">
        <v>10</v>
      </c>
      <c r="N23" s="158"/>
      <c r="O23" s="158"/>
      <c r="P23" s="158"/>
      <c r="Q23" s="158"/>
    </row>
    <row r="24" spans="1:17">
      <c r="A24" s="501"/>
      <c r="B24" s="639"/>
      <c r="C24" s="183"/>
      <c r="D24" s="203"/>
      <c r="E24" s="625" t="s">
        <v>35</v>
      </c>
      <c r="F24" s="157">
        <v>9.6</v>
      </c>
      <c r="G24" s="157">
        <v>8</v>
      </c>
      <c r="H24" s="159"/>
      <c r="I24" s="159"/>
      <c r="J24" s="159"/>
      <c r="K24" s="159"/>
      <c r="L24" s="271">
        <v>12</v>
      </c>
      <c r="M24" s="271">
        <v>10</v>
      </c>
      <c r="N24" s="158"/>
      <c r="O24" s="158"/>
      <c r="P24" s="158"/>
      <c r="Q24" s="158"/>
    </row>
    <row r="25" spans="1:17" ht="15.75" customHeight="1">
      <c r="A25" s="501"/>
      <c r="B25" s="639"/>
      <c r="C25" s="183"/>
      <c r="D25" s="203"/>
      <c r="E25" s="625" t="s">
        <v>320</v>
      </c>
      <c r="F25" s="271">
        <v>2</v>
      </c>
      <c r="G25" s="271">
        <v>2</v>
      </c>
      <c r="H25" s="159"/>
      <c r="I25" s="159"/>
      <c r="J25" s="159"/>
      <c r="K25" s="159"/>
      <c r="L25" s="157">
        <v>2.5</v>
      </c>
      <c r="M25" s="157">
        <v>2.5</v>
      </c>
      <c r="N25" s="158"/>
      <c r="O25" s="158"/>
      <c r="P25" s="158"/>
      <c r="Q25" s="158"/>
    </row>
    <row r="26" spans="1:17" ht="15.75" customHeight="1">
      <c r="A26" s="501"/>
      <c r="B26" s="639"/>
      <c r="C26" s="183"/>
      <c r="D26" s="203"/>
      <c r="E26" s="625" t="s">
        <v>122</v>
      </c>
      <c r="F26" s="271">
        <v>1</v>
      </c>
      <c r="G26" s="271">
        <v>1</v>
      </c>
      <c r="H26" s="159"/>
      <c r="I26" s="159"/>
      <c r="J26" s="159"/>
      <c r="K26" s="159"/>
      <c r="L26" s="157">
        <v>1</v>
      </c>
      <c r="M26" s="157">
        <v>1</v>
      </c>
      <c r="N26" s="158"/>
      <c r="O26" s="158"/>
      <c r="P26" s="158"/>
      <c r="Q26" s="158"/>
    </row>
    <row r="27" spans="1:17">
      <c r="A27" s="501"/>
      <c r="B27" s="639"/>
      <c r="C27" s="183"/>
      <c r="D27" s="203"/>
      <c r="E27" s="193" t="s">
        <v>185</v>
      </c>
      <c r="F27" s="272">
        <v>24</v>
      </c>
      <c r="G27" s="272">
        <v>15</v>
      </c>
      <c r="H27" s="410"/>
      <c r="I27" s="410"/>
      <c r="J27" s="410"/>
      <c r="K27" s="99"/>
      <c r="L27" s="307">
        <v>40</v>
      </c>
      <c r="M27" s="307">
        <v>25</v>
      </c>
      <c r="N27" s="99"/>
      <c r="O27" s="99"/>
      <c r="P27" s="99"/>
      <c r="Q27" s="99"/>
    </row>
    <row r="28" spans="1:17">
      <c r="A28" s="501"/>
      <c r="B28" s="639"/>
      <c r="C28" s="183"/>
      <c r="D28" s="203"/>
      <c r="E28" s="672" t="s">
        <v>220</v>
      </c>
      <c r="F28" s="225"/>
      <c r="G28" s="226">
        <v>20</v>
      </c>
      <c r="H28" s="55">
        <v>1.2</v>
      </c>
      <c r="I28" s="55">
        <v>1.1000000000000001</v>
      </c>
      <c r="J28" s="55">
        <v>4.7</v>
      </c>
      <c r="K28" s="55">
        <v>33.799999999999997</v>
      </c>
      <c r="L28" s="227"/>
      <c r="M28" s="227">
        <v>30</v>
      </c>
      <c r="N28" s="55">
        <v>1.2</v>
      </c>
      <c r="O28" s="55">
        <v>1.1000000000000001</v>
      </c>
      <c r="P28" s="55">
        <v>4.7</v>
      </c>
      <c r="Q28" s="55">
        <v>33.799999999999997</v>
      </c>
    </row>
    <row r="29" spans="1:17">
      <c r="A29" s="501"/>
      <c r="B29" s="639"/>
      <c r="C29" s="183"/>
      <c r="D29" s="203"/>
      <c r="E29" s="193" t="s">
        <v>222</v>
      </c>
      <c r="F29" s="272">
        <v>15</v>
      </c>
      <c r="G29" s="272">
        <v>15</v>
      </c>
      <c r="H29" s="87"/>
      <c r="I29" s="87"/>
      <c r="J29" s="87"/>
      <c r="K29" s="87"/>
      <c r="L29" s="271">
        <v>23</v>
      </c>
      <c r="M29" s="271">
        <v>23</v>
      </c>
      <c r="N29" s="87"/>
      <c r="O29" s="87"/>
      <c r="P29" s="87"/>
      <c r="Q29" s="87"/>
    </row>
    <row r="30" spans="1:17">
      <c r="A30" s="501"/>
      <c r="B30" s="639"/>
      <c r="C30" s="183"/>
      <c r="D30" s="203"/>
      <c r="E30" s="193" t="s">
        <v>57</v>
      </c>
      <c r="F30" s="50">
        <v>6.2</v>
      </c>
      <c r="G30" s="50">
        <v>6.2</v>
      </c>
      <c r="H30" s="87"/>
      <c r="I30" s="87"/>
      <c r="J30" s="87"/>
      <c r="K30" s="87"/>
      <c r="L30" s="157">
        <v>9.3000000000000007</v>
      </c>
      <c r="M30" s="157">
        <v>9.3000000000000007</v>
      </c>
      <c r="N30" s="87"/>
      <c r="O30" s="87"/>
      <c r="P30" s="87"/>
      <c r="Q30" s="87"/>
    </row>
    <row r="31" spans="1:17">
      <c r="A31" s="501"/>
      <c r="B31" s="639"/>
      <c r="C31" s="183"/>
      <c r="D31" s="203"/>
      <c r="E31" s="193" t="s">
        <v>30</v>
      </c>
      <c r="F31" s="50">
        <v>0.6</v>
      </c>
      <c r="G31" s="50">
        <v>0.6</v>
      </c>
      <c r="H31" s="87"/>
      <c r="I31" s="87"/>
      <c r="J31" s="87"/>
      <c r="K31" s="87"/>
      <c r="L31" s="50">
        <v>0.9</v>
      </c>
      <c r="M31" s="50">
        <v>0.9</v>
      </c>
      <c r="N31" s="87"/>
      <c r="O31" s="87"/>
      <c r="P31" s="87"/>
      <c r="Q31" s="87"/>
    </row>
    <row r="32" spans="1:17">
      <c r="A32" s="502"/>
      <c r="B32" s="640"/>
      <c r="C32" s="183"/>
      <c r="D32" s="203"/>
      <c r="E32" s="193" t="s">
        <v>223</v>
      </c>
      <c r="F32" s="50">
        <v>2.1</v>
      </c>
      <c r="G32" s="50">
        <v>1.8</v>
      </c>
      <c r="H32" s="87"/>
      <c r="I32" s="87"/>
      <c r="J32" s="87"/>
      <c r="K32" s="87"/>
      <c r="L32" s="50">
        <v>3.2</v>
      </c>
      <c r="M32" s="50">
        <v>2.7</v>
      </c>
      <c r="N32" s="87"/>
      <c r="O32" s="87"/>
      <c r="P32" s="87"/>
      <c r="Q32" s="87"/>
    </row>
    <row r="33" spans="1:17" ht="15" customHeight="1">
      <c r="A33" s="495" t="s">
        <v>216</v>
      </c>
      <c r="B33" s="673" t="s">
        <v>217</v>
      </c>
      <c r="C33" s="674">
        <v>240</v>
      </c>
      <c r="D33" s="674">
        <v>300</v>
      </c>
      <c r="E33" s="675" t="s">
        <v>64</v>
      </c>
      <c r="F33" s="281">
        <v>94</v>
      </c>
      <c r="G33" s="281">
        <v>85</v>
      </c>
      <c r="H33" s="229">
        <v>16</v>
      </c>
      <c r="I33" s="229">
        <v>8.9</v>
      </c>
      <c r="J33" s="229">
        <v>24</v>
      </c>
      <c r="K33" s="229">
        <v>235</v>
      </c>
      <c r="L33" s="281">
        <v>117</v>
      </c>
      <c r="M33" s="281">
        <v>106</v>
      </c>
      <c r="N33" s="229">
        <v>20</v>
      </c>
      <c r="O33" s="229">
        <v>11.1</v>
      </c>
      <c r="P33" s="229">
        <v>30</v>
      </c>
      <c r="Q33" s="229">
        <v>293.7</v>
      </c>
    </row>
    <row r="34" spans="1:17">
      <c r="A34" s="496"/>
      <c r="B34" s="676"/>
      <c r="C34" s="677"/>
      <c r="D34" s="677"/>
      <c r="E34" s="675" t="s">
        <v>34</v>
      </c>
      <c r="F34" s="281">
        <v>161</v>
      </c>
      <c r="G34" s="281">
        <v>117</v>
      </c>
      <c r="H34" s="230"/>
      <c r="I34" s="230"/>
      <c r="J34" s="230"/>
      <c r="K34" s="230"/>
      <c r="L34" s="281">
        <v>201</v>
      </c>
      <c r="M34" s="281">
        <v>146</v>
      </c>
      <c r="N34" s="229"/>
      <c r="O34" s="229"/>
      <c r="P34" s="229"/>
      <c r="Q34" s="229"/>
    </row>
    <row r="35" spans="1:17">
      <c r="A35" s="496"/>
      <c r="B35" s="676"/>
      <c r="C35" s="677"/>
      <c r="D35" s="677"/>
      <c r="E35" s="675" t="s">
        <v>30</v>
      </c>
      <c r="F35" s="228">
        <v>6.5</v>
      </c>
      <c r="G35" s="228">
        <v>6.5</v>
      </c>
      <c r="H35" s="230"/>
      <c r="I35" s="230"/>
      <c r="J35" s="230"/>
      <c r="K35" s="230"/>
      <c r="L35" s="281">
        <v>7</v>
      </c>
      <c r="M35" s="281">
        <v>7</v>
      </c>
      <c r="N35" s="229"/>
      <c r="O35" s="229"/>
      <c r="P35" s="229"/>
      <c r="Q35" s="229"/>
    </row>
    <row r="36" spans="1:17">
      <c r="A36" s="496"/>
      <c r="B36" s="676"/>
      <c r="C36" s="677"/>
      <c r="D36" s="677"/>
      <c r="E36" s="675" t="s">
        <v>85</v>
      </c>
      <c r="F36" s="281">
        <v>3</v>
      </c>
      <c r="G36" s="281">
        <v>3</v>
      </c>
      <c r="H36" s="230"/>
      <c r="I36" s="230"/>
      <c r="J36" s="230"/>
      <c r="K36" s="230"/>
      <c r="L36" s="228">
        <v>3.7</v>
      </c>
      <c r="M36" s="228">
        <v>3.7</v>
      </c>
      <c r="N36" s="229"/>
      <c r="O36" s="229"/>
      <c r="P36" s="229"/>
      <c r="Q36" s="229"/>
    </row>
    <row r="37" spans="1:17">
      <c r="A37" s="496"/>
      <c r="B37" s="676"/>
      <c r="C37" s="677"/>
      <c r="D37" s="677"/>
      <c r="E37" s="678" t="s">
        <v>215</v>
      </c>
      <c r="F37" s="231"/>
      <c r="G37" s="232">
        <v>80</v>
      </c>
      <c r="H37" s="229">
        <v>0.9</v>
      </c>
      <c r="I37" s="229">
        <v>3.2</v>
      </c>
      <c r="J37" s="229">
        <v>4</v>
      </c>
      <c r="K37" s="229">
        <v>48.5</v>
      </c>
      <c r="L37" s="233"/>
      <c r="M37" s="232">
        <v>100</v>
      </c>
      <c r="N37" s="229">
        <v>1.1000000000000001</v>
      </c>
      <c r="O37" s="229">
        <v>4</v>
      </c>
      <c r="P37" s="229">
        <v>5</v>
      </c>
      <c r="Q37" s="229">
        <v>60.6</v>
      </c>
    </row>
    <row r="38" spans="1:17">
      <c r="A38" s="496"/>
      <c r="B38" s="676"/>
      <c r="C38" s="677"/>
      <c r="D38" s="674"/>
      <c r="E38" s="675" t="s">
        <v>57</v>
      </c>
      <c r="F38" s="281">
        <v>4</v>
      </c>
      <c r="G38" s="281">
        <v>4</v>
      </c>
      <c r="H38" s="230"/>
      <c r="I38" s="230"/>
      <c r="J38" s="230"/>
      <c r="K38" s="230"/>
      <c r="L38" s="281">
        <v>5</v>
      </c>
      <c r="M38" s="281">
        <v>5</v>
      </c>
      <c r="N38" s="229"/>
      <c r="O38" s="229"/>
      <c r="P38" s="229"/>
      <c r="Q38" s="229"/>
    </row>
    <row r="39" spans="1:17">
      <c r="A39" s="496"/>
      <c r="B39" s="676"/>
      <c r="C39" s="677"/>
      <c r="D39" s="679"/>
      <c r="E39" s="675" t="s">
        <v>30</v>
      </c>
      <c r="F39" s="281">
        <v>4</v>
      </c>
      <c r="G39" s="281">
        <v>4</v>
      </c>
      <c r="H39" s="230"/>
      <c r="I39" s="230"/>
      <c r="J39" s="230"/>
      <c r="K39" s="230"/>
      <c r="L39" s="281">
        <v>5</v>
      </c>
      <c r="M39" s="281">
        <v>5</v>
      </c>
      <c r="N39" s="229"/>
      <c r="O39" s="229"/>
      <c r="P39" s="229"/>
      <c r="Q39" s="229"/>
    </row>
    <row r="40" spans="1:17">
      <c r="A40" s="497"/>
      <c r="B40" s="680"/>
      <c r="C40" s="677"/>
      <c r="D40" s="679"/>
      <c r="E40" s="675" t="s">
        <v>218</v>
      </c>
      <c r="F40" s="281"/>
      <c r="G40" s="281">
        <v>88</v>
      </c>
      <c r="H40" s="230"/>
      <c r="I40" s="230"/>
      <c r="J40" s="230"/>
      <c r="K40" s="230"/>
      <c r="L40" s="281"/>
      <c r="M40" s="281">
        <v>110</v>
      </c>
      <c r="N40" s="229"/>
      <c r="O40" s="229"/>
      <c r="P40" s="229"/>
      <c r="Q40" s="229"/>
    </row>
    <row r="41" spans="1:17" ht="15" customHeight="1">
      <c r="A41" s="368">
        <v>518</v>
      </c>
      <c r="B41" s="646" t="s">
        <v>144</v>
      </c>
      <c r="C41" s="203">
        <v>200</v>
      </c>
      <c r="D41" s="203">
        <v>200</v>
      </c>
      <c r="E41" s="647" t="s">
        <v>67</v>
      </c>
      <c r="F41" s="271">
        <v>200</v>
      </c>
      <c r="G41" s="271">
        <v>200</v>
      </c>
      <c r="H41" s="158">
        <v>1</v>
      </c>
      <c r="I41" s="158">
        <v>0</v>
      </c>
      <c r="J41" s="158">
        <v>0.2</v>
      </c>
      <c r="K41" s="158">
        <v>92</v>
      </c>
      <c r="L41" s="271">
        <v>200</v>
      </c>
      <c r="M41" s="271">
        <v>200</v>
      </c>
      <c r="N41" s="158">
        <v>1</v>
      </c>
      <c r="O41" s="158">
        <v>0</v>
      </c>
      <c r="P41" s="158">
        <v>0.2</v>
      </c>
      <c r="Q41" s="158">
        <v>92</v>
      </c>
    </row>
    <row r="42" spans="1:17">
      <c r="A42" s="119">
        <v>108</v>
      </c>
      <c r="B42" s="604" t="s">
        <v>147</v>
      </c>
      <c r="C42" s="57">
        <v>50</v>
      </c>
      <c r="D42" s="57">
        <v>60</v>
      </c>
      <c r="E42" s="299" t="s">
        <v>11</v>
      </c>
      <c r="F42" s="272">
        <v>50</v>
      </c>
      <c r="G42" s="272">
        <v>50</v>
      </c>
      <c r="H42" s="55">
        <v>3.8</v>
      </c>
      <c r="I42" s="55">
        <v>0.4</v>
      </c>
      <c r="J42" s="55">
        <v>24.6</v>
      </c>
      <c r="K42" s="55">
        <v>117</v>
      </c>
      <c r="L42" s="272">
        <v>60</v>
      </c>
      <c r="M42" s="272">
        <v>60</v>
      </c>
      <c r="N42" s="87">
        <v>4.5999999999999996</v>
      </c>
      <c r="O42" s="87">
        <v>0.5</v>
      </c>
      <c r="P42" s="87">
        <v>29.5</v>
      </c>
      <c r="Q42" s="55">
        <v>140</v>
      </c>
    </row>
    <row r="43" spans="1:17">
      <c r="A43" s="119">
        <v>109</v>
      </c>
      <c r="B43" s="604" t="s">
        <v>154</v>
      </c>
      <c r="C43" s="57">
        <v>50</v>
      </c>
      <c r="D43" s="57">
        <v>75</v>
      </c>
      <c r="E43" s="299" t="s">
        <v>15</v>
      </c>
      <c r="F43" s="272">
        <v>50</v>
      </c>
      <c r="G43" s="272">
        <v>50</v>
      </c>
      <c r="H43" s="55">
        <v>3.3</v>
      </c>
      <c r="I43" s="55">
        <v>0.6</v>
      </c>
      <c r="J43" s="55">
        <v>16.7</v>
      </c>
      <c r="K43" s="55">
        <v>87</v>
      </c>
      <c r="L43" s="272">
        <v>75</v>
      </c>
      <c r="M43" s="272">
        <v>75</v>
      </c>
      <c r="N43" s="87">
        <v>4.9000000000000004</v>
      </c>
      <c r="O43" s="87">
        <v>0.85</v>
      </c>
      <c r="P43" s="87">
        <v>25</v>
      </c>
      <c r="Q43" s="55">
        <v>129</v>
      </c>
    </row>
    <row r="44" spans="1:17">
      <c r="A44" s="498"/>
      <c r="B44" s="681" t="s">
        <v>179</v>
      </c>
      <c r="C44" s="207"/>
      <c r="D44" s="207"/>
      <c r="E44" s="647"/>
      <c r="F44" s="159"/>
      <c r="G44" s="159"/>
      <c r="H44" s="186">
        <f>SUM(H19:H43)</f>
        <v>27.9</v>
      </c>
      <c r="I44" s="186">
        <f>SUM(I19:I43)</f>
        <v>22.4</v>
      </c>
      <c r="J44" s="186">
        <f>SUM(J19:J43)</f>
        <v>85.100000000000009</v>
      </c>
      <c r="K44" s="186">
        <f>SUM(K19:K43)</f>
        <v>738.3</v>
      </c>
      <c r="L44" s="159"/>
      <c r="M44" s="159"/>
      <c r="N44" s="186">
        <f>N43+N42+N41+N37+N33+N28+N27+N19</f>
        <v>34.000000000000007</v>
      </c>
      <c r="O44" s="186">
        <f t="shared" ref="O44:Q44" si="1">O43+O42+O41+O37+O33+O28+O27+O19</f>
        <v>27.950000000000003</v>
      </c>
      <c r="P44" s="186">
        <f t="shared" si="1"/>
        <v>100.9</v>
      </c>
      <c r="Q44" s="186">
        <f t="shared" si="1"/>
        <v>873.09999999999991</v>
      </c>
    </row>
    <row r="45" spans="1:17">
      <c r="A45" s="498"/>
      <c r="B45" s="681" t="s">
        <v>158</v>
      </c>
      <c r="C45" s="207"/>
      <c r="D45" s="207"/>
      <c r="E45" s="645"/>
      <c r="F45" s="159"/>
      <c r="G45" s="159"/>
      <c r="H45" s="186">
        <f>H44+H17</f>
        <v>46.3</v>
      </c>
      <c r="I45" s="186">
        <f>I44+I17</f>
        <v>37.909999999999997</v>
      </c>
      <c r="J45" s="186">
        <f>J44+J17</f>
        <v>165.95000000000002</v>
      </c>
      <c r="K45" s="186">
        <f>K44+K17</f>
        <v>1289.4000000000001</v>
      </c>
      <c r="L45" s="159"/>
      <c r="M45" s="159"/>
      <c r="N45" s="186">
        <f>N44+N17</f>
        <v>57.7</v>
      </c>
      <c r="O45" s="186">
        <f>O44+O17</f>
        <v>47.850000000000009</v>
      </c>
      <c r="P45" s="186">
        <f>P44+P17</f>
        <v>202.2</v>
      </c>
      <c r="Q45" s="186">
        <f>Q44+Q17</f>
        <v>1555.5</v>
      </c>
    </row>
    <row r="46" spans="1:17">
      <c r="A46" s="177"/>
      <c r="B46" s="682" t="s">
        <v>137</v>
      </c>
      <c r="C46" s="683"/>
      <c r="D46" s="683"/>
      <c r="E46" s="684"/>
      <c r="F46" s="159"/>
      <c r="G46" s="159"/>
      <c r="H46" s="159"/>
      <c r="I46" s="159"/>
      <c r="J46" s="159"/>
      <c r="K46" s="159"/>
      <c r="L46" s="159"/>
      <c r="M46" s="177"/>
      <c r="N46" s="177"/>
      <c r="O46" s="177"/>
      <c r="P46" s="177"/>
      <c r="Q46" s="177"/>
    </row>
    <row r="47" spans="1:17" ht="15" customHeight="1">
      <c r="A47" s="441">
        <v>7</v>
      </c>
      <c r="B47" s="685" t="s">
        <v>166</v>
      </c>
      <c r="C47" s="57">
        <v>100</v>
      </c>
      <c r="D47" s="57"/>
      <c r="E47" s="342" t="s">
        <v>75</v>
      </c>
      <c r="F47" s="272">
        <v>110</v>
      </c>
      <c r="G47" s="272">
        <v>88</v>
      </c>
      <c r="H47" s="379">
        <v>1.1000000000000001</v>
      </c>
      <c r="I47" s="379">
        <v>10.1</v>
      </c>
      <c r="J47" s="379">
        <v>9.1</v>
      </c>
      <c r="K47" s="379">
        <v>132</v>
      </c>
      <c r="L47" s="177"/>
      <c r="M47" s="177"/>
      <c r="N47" s="177"/>
      <c r="O47" s="177"/>
      <c r="P47" s="177"/>
      <c r="Q47" s="177"/>
    </row>
    <row r="48" spans="1:17" ht="15" customHeight="1">
      <c r="A48" s="441"/>
      <c r="B48" s="685"/>
      <c r="C48" s="57"/>
      <c r="D48" s="57"/>
      <c r="E48" s="342" t="s">
        <v>38</v>
      </c>
      <c r="F48" s="272">
        <v>10</v>
      </c>
      <c r="G48" s="272">
        <v>10</v>
      </c>
      <c r="H48" s="159"/>
      <c r="I48" s="159"/>
      <c r="J48" s="159"/>
      <c r="K48" s="159"/>
      <c r="L48" s="177"/>
      <c r="M48" s="177"/>
      <c r="N48" s="177"/>
      <c r="O48" s="177"/>
      <c r="P48" s="177"/>
      <c r="Q48" s="177"/>
    </row>
    <row r="49" spans="1:17" ht="15" customHeight="1">
      <c r="A49" s="441"/>
      <c r="B49" s="685"/>
      <c r="C49" s="73"/>
      <c r="D49" s="73"/>
      <c r="E49" s="342" t="s">
        <v>32</v>
      </c>
      <c r="F49" s="272">
        <v>3</v>
      </c>
      <c r="G49" s="272">
        <v>3</v>
      </c>
      <c r="H49" s="177"/>
      <c r="I49" s="177"/>
      <c r="J49" s="177"/>
      <c r="K49" s="177"/>
      <c r="L49" s="177"/>
      <c r="M49" s="177"/>
      <c r="N49" s="177"/>
      <c r="O49" s="177"/>
      <c r="P49" s="177"/>
      <c r="Q49" s="177"/>
    </row>
    <row r="50" spans="1:17" ht="15" customHeight="1">
      <c r="A50" s="481">
        <v>4</v>
      </c>
      <c r="B50" s="655" t="s">
        <v>412</v>
      </c>
      <c r="C50" s="651">
        <v>100</v>
      </c>
      <c r="D50" s="651"/>
      <c r="E50" s="686" t="s">
        <v>43</v>
      </c>
      <c r="F50" s="157">
        <v>106</v>
      </c>
      <c r="G50" s="271">
        <v>84</v>
      </c>
      <c r="H50" s="379">
        <v>1.6</v>
      </c>
      <c r="I50" s="379">
        <v>10.1</v>
      </c>
      <c r="J50" s="379">
        <v>9.6</v>
      </c>
      <c r="K50" s="379">
        <v>136</v>
      </c>
      <c r="L50" s="177"/>
      <c r="M50" s="177"/>
      <c r="N50" s="177"/>
      <c r="O50" s="177"/>
      <c r="P50" s="177"/>
      <c r="Q50" s="177"/>
    </row>
    <row r="51" spans="1:17" ht="15" customHeight="1">
      <c r="A51" s="481"/>
      <c r="B51" s="656"/>
      <c r="C51" s="651"/>
      <c r="D51" s="651"/>
      <c r="E51" s="174" t="s">
        <v>36</v>
      </c>
      <c r="F51" s="157">
        <v>13</v>
      </c>
      <c r="G51" s="271">
        <v>10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</row>
    <row r="52" spans="1:17" ht="15" customHeight="1">
      <c r="A52" s="481"/>
      <c r="B52" s="656"/>
      <c r="C52" s="651"/>
      <c r="D52" s="651"/>
      <c r="E52" s="174" t="s">
        <v>32</v>
      </c>
      <c r="F52" s="271">
        <v>5</v>
      </c>
      <c r="G52" s="271">
        <v>5</v>
      </c>
      <c r="H52" s="177"/>
      <c r="I52" s="177"/>
      <c r="J52" s="177"/>
      <c r="K52" s="177"/>
      <c r="L52" s="177"/>
      <c r="M52" s="177"/>
      <c r="N52" s="177"/>
      <c r="O52" s="177"/>
      <c r="P52" s="177"/>
      <c r="Q52" s="177"/>
    </row>
    <row r="53" spans="1:17" ht="15" customHeight="1">
      <c r="A53" s="481"/>
      <c r="B53" s="656"/>
      <c r="C53" s="651"/>
      <c r="D53" s="651"/>
      <c r="E53" s="174" t="s">
        <v>286</v>
      </c>
      <c r="F53" s="271">
        <v>0.1</v>
      </c>
      <c r="G53" s="271">
        <v>0.1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</row>
    <row r="54" spans="1:17" ht="15" customHeight="1">
      <c r="A54" s="481"/>
      <c r="B54" s="657"/>
      <c r="C54" s="651"/>
      <c r="D54" s="651"/>
      <c r="E54" s="174" t="s">
        <v>38</v>
      </c>
      <c r="F54" s="271">
        <v>10</v>
      </c>
      <c r="G54" s="271">
        <v>10</v>
      </c>
      <c r="H54" s="177"/>
      <c r="I54" s="177"/>
      <c r="J54" s="177"/>
      <c r="K54" s="177"/>
      <c r="L54" s="177"/>
      <c r="M54" s="177"/>
      <c r="N54" s="177"/>
      <c r="O54" s="177"/>
      <c r="P54" s="177"/>
      <c r="Q54" s="177"/>
    </row>
    <row r="55" spans="1:17" ht="15" customHeight="1">
      <c r="A55" s="178">
        <v>395</v>
      </c>
      <c r="B55" s="651" t="s">
        <v>204</v>
      </c>
      <c r="C55" s="651">
        <v>60</v>
      </c>
      <c r="D55" s="651"/>
      <c r="E55" s="174" t="s">
        <v>86</v>
      </c>
      <c r="F55" s="157">
        <v>61.8</v>
      </c>
      <c r="G55" s="271">
        <v>60</v>
      </c>
      <c r="H55" s="177"/>
      <c r="I55" s="177"/>
      <c r="J55" s="177"/>
      <c r="K55" s="177"/>
      <c r="L55" s="177"/>
      <c r="M55" s="177"/>
      <c r="N55" s="177"/>
      <c r="O55" s="177"/>
      <c r="P55" s="177"/>
      <c r="Q55" s="177"/>
    </row>
    <row r="56" spans="1:17" ht="15" customHeight="1">
      <c r="A56" s="481">
        <v>381</v>
      </c>
      <c r="B56" s="473" t="s">
        <v>140</v>
      </c>
      <c r="C56" s="651">
        <v>100</v>
      </c>
      <c r="D56" s="651"/>
      <c r="E56" s="174" t="s">
        <v>40</v>
      </c>
      <c r="F56" s="271">
        <v>86</v>
      </c>
      <c r="G56" s="271">
        <v>86</v>
      </c>
      <c r="H56" s="152">
        <v>17.8</v>
      </c>
      <c r="I56" s="152">
        <v>17.5</v>
      </c>
      <c r="J56" s="152">
        <v>14.3</v>
      </c>
      <c r="K56" s="153">
        <v>286</v>
      </c>
      <c r="L56" s="177"/>
      <c r="M56" s="177"/>
      <c r="N56" s="177"/>
      <c r="O56" s="177"/>
      <c r="P56" s="177"/>
      <c r="Q56" s="177"/>
    </row>
    <row r="57" spans="1:17" ht="15" customHeight="1">
      <c r="A57" s="481"/>
      <c r="B57" s="473"/>
      <c r="C57" s="651"/>
      <c r="D57" s="651"/>
      <c r="E57" s="174" t="s">
        <v>11</v>
      </c>
      <c r="F57" s="271">
        <v>19</v>
      </c>
      <c r="G57" s="271">
        <v>19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</row>
    <row r="58" spans="1:17" ht="15" customHeight="1">
      <c r="A58" s="481"/>
      <c r="B58" s="473"/>
      <c r="C58" s="651"/>
      <c r="D58" s="651"/>
      <c r="E58" s="174" t="s">
        <v>46</v>
      </c>
      <c r="F58" s="271">
        <v>11</v>
      </c>
      <c r="G58" s="271">
        <v>11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77"/>
    </row>
    <row r="59" spans="1:17" ht="15" customHeight="1">
      <c r="A59" s="481"/>
      <c r="B59" s="473"/>
      <c r="C59" s="651"/>
      <c r="D59" s="651"/>
      <c r="E59" s="174" t="s">
        <v>30</v>
      </c>
      <c r="F59" s="271">
        <v>7</v>
      </c>
      <c r="G59" s="271">
        <v>7</v>
      </c>
      <c r="H59" s="177"/>
      <c r="I59" s="177"/>
      <c r="J59" s="177"/>
      <c r="K59" s="177"/>
      <c r="L59" s="177"/>
      <c r="M59" s="177"/>
      <c r="N59" s="177"/>
      <c r="O59" s="177"/>
      <c r="P59" s="177"/>
      <c r="Q59" s="177"/>
    </row>
    <row r="60" spans="1:17" ht="15" customHeight="1">
      <c r="A60" s="481">
        <v>415</v>
      </c>
      <c r="B60" s="473" t="s">
        <v>208</v>
      </c>
      <c r="C60" s="651">
        <v>180</v>
      </c>
      <c r="D60" s="651"/>
      <c r="E60" s="174" t="s">
        <v>41</v>
      </c>
      <c r="F60" s="285">
        <v>62.1</v>
      </c>
      <c r="G60" s="285">
        <v>62.1</v>
      </c>
      <c r="H60" s="160">
        <v>4.2</v>
      </c>
      <c r="I60" s="160">
        <v>7.2</v>
      </c>
      <c r="J60" s="160">
        <v>38.9</v>
      </c>
      <c r="K60" s="160">
        <v>237.6</v>
      </c>
      <c r="L60" s="177"/>
      <c r="M60" s="177"/>
      <c r="N60" s="177"/>
      <c r="O60" s="177"/>
      <c r="P60" s="177"/>
      <c r="Q60" s="177"/>
    </row>
    <row r="61" spans="1:17" ht="15" customHeight="1">
      <c r="A61" s="481"/>
      <c r="B61" s="473"/>
      <c r="C61" s="651"/>
      <c r="D61" s="651"/>
      <c r="E61" s="174" t="s">
        <v>30</v>
      </c>
      <c r="F61" s="234">
        <v>8.1</v>
      </c>
      <c r="G61" s="234">
        <v>8.1</v>
      </c>
      <c r="H61" s="178"/>
      <c r="I61" s="178"/>
      <c r="J61" s="178"/>
      <c r="K61" s="178"/>
      <c r="L61" s="177"/>
      <c r="M61" s="177"/>
      <c r="N61" s="177"/>
      <c r="O61" s="177"/>
      <c r="P61" s="177"/>
      <c r="Q61" s="177"/>
    </row>
    <row r="62" spans="1:17" ht="15" customHeight="1">
      <c r="A62" s="481">
        <v>195</v>
      </c>
      <c r="B62" s="473" t="s">
        <v>209</v>
      </c>
      <c r="C62" s="651">
        <v>200</v>
      </c>
      <c r="D62" s="651"/>
      <c r="E62" s="174" t="s">
        <v>34</v>
      </c>
      <c r="F62" s="177">
        <v>128</v>
      </c>
      <c r="G62" s="177">
        <v>96</v>
      </c>
      <c r="H62" s="390">
        <v>4</v>
      </c>
      <c r="I62" s="390">
        <v>10.7</v>
      </c>
      <c r="J62" s="390">
        <v>17</v>
      </c>
      <c r="K62" s="390">
        <v>180</v>
      </c>
      <c r="L62" s="177"/>
      <c r="M62" s="177"/>
      <c r="N62" s="177"/>
      <c r="O62" s="177"/>
      <c r="P62" s="177"/>
      <c r="Q62" s="177"/>
    </row>
    <row r="63" spans="1:17" ht="15" customHeight="1">
      <c r="A63" s="481"/>
      <c r="B63" s="473"/>
      <c r="C63" s="651"/>
      <c r="D63" s="651"/>
      <c r="E63" s="174" t="s">
        <v>36</v>
      </c>
      <c r="F63" s="177">
        <v>40</v>
      </c>
      <c r="G63" s="177">
        <v>32</v>
      </c>
      <c r="H63" s="177"/>
      <c r="I63" s="177"/>
      <c r="J63" s="177"/>
      <c r="K63" s="177"/>
      <c r="L63" s="177"/>
      <c r="M63" s="177"/>
      <c r="N63" s="177"/>
      <c r="O63" s="177"/>
      <c r="P63" s="177"/>
      <c r="Q63" s="177"/>
    </row>
    <row r="64" spans="1:17" ht="15" customHeight="1">
      <c r="A64" s="481"/>
      <c r="B64" s="473"/>
      <c r="C64" s="651"/>
      <c r="D64" s="651"/>
      <c r="E64" s="174" t="s">
        <v>43</v>
      </c>
      <c r="F64" s="177">
        <v>50</v>
      </c>
      <c r="G64" s="177">
        <v>40</v>
      </c>
      <c r="H64" s="177"/>
      <c r="I64" s="177"/>
      <c r="J64" s="177"/>
      <c r="K64" s="177"/>
      <c r="L64" s="177"/>
      <c r="M64" s="177"/>
      <c r="N64" s="177"/>
      <c r="O64" s="177"/>
      <c r="P64" s="177"/>
      <c r="Q64" s="177"/>
    </row>
    <row r="65" spans="1:17" ht="15" customHeight="1">
      <c r="A65" s="481"/>
      <c r="B65" s="473"/>
      <c r="C65" s="651"/>
      <c r="D65" s="651"/>
      <c r="E65" s="174" t="s">
        <v>35</v>
      </c>
      <c r="F65" s="177">
        <v>19</v>
      </c>
      <c r="G65" s="177">
        <v>16</v>
      </c>
      <c r="H65" s="177"/>
      <c r="I65" s="177"/>
      <c r="J65" s="177"/>
      <c r="K65" s="177"/>
      <c r="L65" s="177"/>
      <c r="M65" s="177"/>
      <c r="N65" s="177"/>
      <c r="O65" s="177"/>
      <c r="P65" s="177"/>
      <c r="Q65" s="177"/>
    </row>
    <row r="66" spans="1:17" ht="15" customHeight="1">
      <c r="A66" s="481"/>
      <c r="B66" s="473"/>
      <c r="C66" s="651"/>
      <c r="D66" s="651"/>
      <c r="E66" s="174" t="s">
        <v>38</v>
      </c>
      <c r="F66" s="177">
        <v>8</v>
      </c>
      <c r="G66" s="177">
        <v>8</v>
      </c>
      <c r="H66" s="177"/>
      <c r="I66" s="177"/>
      <c r="J66" s="177"/>
      <c r="K66" s="177"/>
      <c r="L66" s="177"/>
      <c r="M66" s="177"/>
      <c r="N66" s="177"/>
      <c r="O66" s="177"/>
      <c r="P66" s="177"/>
      <c r="Q66" s="177"/>
    </row>
    <row r="67" spans="1:17" ht="15" customHeight="1">
      <c r="A67" s="481"/>
      <c r="B67" s="473"/>
      <c r="C67" s="371"/>
      <c r="D67" s="651"/>
      <c r="E67" s="174" t="s">
        <v>79</v>
      </c>
      <c r="F67" s="177">
        <v>60</v>
      </c>
      <c r="G67" s="177">
        <v>60</v>
      </c>
      <c r="H67" s="177"/>
      <c r="I67" s="177"/>
      <c r="J67" s="177"/>
      <c r="K67" s="177"/>
      <c r="L67" s="177"/>
      <c r="M67" s="177"/>
      <c r="N67" s="177"/>
      <c r="O67" s="177"/>
      <c r="P67" s="177"/>
      <c r="Q67" s="177"/>
    </row>
  </sheetData>
  <mergeCells count="30">
    <mergeCell ref="B46:E46"/>
    <mergeCell ref="A2:Q2"/>
    <mergeCell ref="B60:B61"/>
    <mergeCell ref="A60:A61"/>
    <mergeCell ref="A44:A45"/>
    <mergeCell ref="B19:B21"/>
    <mergeCell ref="A4:A5"/>
    <mergeCell ref="E4:E5"/>
    <mergeCell ref="F4:K4"/>
    <mergeCell ref="A17:A18"/>
    <mergeCell ref="C4:D4"/>
    <mergeCell ref="L4:Q4"/>
    <mergeCell ref="B18:E18"/>
    <mergeCell ref="B33:B40"/>
    <mergeCell ref="A22:A32"/>
    <mergeCell ref="B22:B32"/>
    <mergeCell ref="B62:B67"/>
    <mergeCell ref="A62:A67"/>
    <mergeCell ref="B47:B49"/>
    <mergeCell ref="A47:A49"/>
    <mergeCell ref="B50:B54"/>
    <mergeCell ref="A50:A54"/>
    <mergeCell ref="B56:B59"/>
    <mergeCell ref="A56:A59"/>
    <mergeCell ref="A19:A21"/>
    <mergeCell ref="A7:A11"/>
    <mergeCell ref="B7:B11"/>
    <mergeCell ref="A33:A40"/>
    <mergeCell ref="A12:A14"/>
    <mergeCell ref="B12:B14"/>
  </mergeCells>
  <pageMargins left="0.11811023622047245" right="0.19685039370078741" top="0.15748031496062992" bottom="0.15748031496062992" header="0.31496062992125984" footer="0.31496062992125984"/>
  <pageSetup paperSize="9" orientation="landscape" horizontalDpi="180" verticalDpi="18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9"/>
  <sheetViews>
    <sheetView workbookViewId="0">
      <selection activeCell="B6" sqref="B6:E69"/>
    </sheetView>
  </sheetViews>
  <sheetFormatPr defaultColWidth="9.140625" defaultRowHeight="15"/>
  <cols>
    <col min="1" max="1" width="5.28515625" style="20" customWidth="1"/>
    <col min="2" max="2" width="20.42578125" style="20" customWidth="1"/>
    <col min="3" max="4" width="6.7109375" style="20" customWidth="1"/>
    <col min="5" max="5" width="22.140625" style="20" customWidth="1"/>
    <col min="6" max="17" width="6.7109375" style="20" customWidth="1"/>
    <col min="18" max="16384" width="9.140625" style="20"/>
  </cols>
  <sheetData>
    <row r="1" spans="1:17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7">
      <c r="A2" s="482" t="s">
        <v>403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</row>
    <row r="3" spans="1:17">
      <c r="A3" s="34"/>
      <c r="B3" s="34"/>
      <c r="C3" s="34"/>
      <c r="D3" s="34"/>
      <c r="E3" s="34"/>
      <c r="F3" s="34"/>
      <c r="G3" s="34"/>
      <c r="H3" s="72" t="s">
        <v>235</v>
      </c>
      <c r="I3" s="34"/>
      <c r="J3" s="34"/>
      <c r="K3" s="34"/>
      <c r="L3" s="34"/>
      <c r="M3" s="34"/>
      <c r="N3" s="34"/>
      <c r="O3" s="34"/>
      <c r="P3" s="34"/>
      <c r="Q3" s="34"/>
    </row>
    <row r="4" spans="1:17">
      <c r="A4" s="476" t="s">
        <v>20</v>
      </c>
      <c r="B4" s="95" t="s">
        <v>21</v>
      </c>
      <c r="C4" s="476" t="s">
        <v>112</v>
      </c>
      <c r="D4" s="476"/>
      <c r="E4" s="499" t="s">
        <v>22</v>
      </c>
      <c r="F4" s="478" t="s">
        <v>123</v>
      </c>
      <c r="G4" s="478"/>
      <c r="H4" s="478"/>
      <c r="I4" s="478"/>
      <c r="J4" s="478"/>
      <c r="K4" s="478"/>
      <c r="L4" s="478" t="s">
        <v>186</v>
      </c>
      <c r="M4" s="478"/>
      <c r="N4" s="478"/>
      <c r="O4" s="478"/>
      <c r="P4" s="478"/>
      <c r="Q4" s="478"/>
    </row>
    <row r="5" spans="1:17" ht="24" customHeight="1">
      <c r="A5" s="476"/>
      <c r="B5" s="65" t="s">
        <v>132</v>
      </c>
      <c r="C5" s="64" t="s">
        <v>124</v>
      </c>
      <c r="D5" s="64" t="s">
        <v>205</v>
      </c>
      <c r="E5" s="499"/>
      <c r="F5" s="60" t="s">
        <v>23</v>
      </c>
      <c r="G5" s="60" t="s">
        <v>24</v>
      </c>
      <c r="H5" s="60" t="s">
        <v>25</v>
      </c>
      <c r="I5" s="60" t="s">
        <v>26</v>
      </c>
      <c r="J5" s="60" t="s">
        <v>27</v>
      </c>
      <c r="K5" s="60" t="s">
        <v>28</v>
      </c>
      <c r="L5" s="60" t="s">
        <v>23</v>
      </c>
      <c r="M5" s="60" t="s">
        <v>24</v>
      </c>
      <c r="N5" s="60" t="s">
        <v>25</v>
      </c>
      <c r="O5" s="60" t="s">
        <v>26</v>
      </c>
      <c r="P5" s="60" t="s">
        <v>27</v>
      </c>
      <c r="Q5" s="60" t="s">
        <v>28</v>
      </c>
    </row>
    <row r="6" spans="1:17" ht="15" customHeight="1">
      <c r="A6" s="481">
        <v>262</v>
      </c>
      <c r="B6" s="603" t="s">
        <v>214</v>
      </c>
      <c r="C6" s="179">
        <v>150</v>
      </c>
      <c r="D6" s="179">
        <v>200</v>
      </c>
      <c r="E6" s="641" t="s">
        <v>54</v>
      </c>
      <c r="F6" s="276">
        <v>23</v>
      </c>
      <c r="G6" s="276">
        <v>23</v>
      </c>
      <c r="H6" s="82">
        <v>4.5999999999999996</v>
      </c>
      <c r="I6" s="82">
        <v>6</v>
      </c>
      <c r="J6" s="82">
        <v>23.1</v>
      </c>
      <c r="K6" s="82">
        <v>161</v>
      </c>
      <c r="L6" s="202">
        <v>30</v>
      </c>
      <c r="M6" s="202">
        <v>30</v>
      </c>
      <c r="N6" s="82">
        <v>6.2</v>
      </c>
      <c r="O6" s="82">
        <v>8</v>
      </c>
      <c r="P6" s="82">
        <v>30.8</v>
      </c>
      <c r="Q6" s="82">
        <v>214</v>
      </c>
    </row>
    <row r="7" spans="1:17" ht="15" customHeight="1">
      <c r="A7" s="481"/>
      <c r="B7" s="603"/>
      <c r="C7" s="197"/>
      <c r="D7" s="197"/>
      <c r="E7" s="652" t="s">
        <v>60</v>
      </c>
      <c r="F7" s="276">
        <v>80</v>
      </c>
      <c r="G7" s="276">
        <v>80</v>
      </c>
      <c r="H7" s="185"/>
      <c r="I7" s="185"/>
      <c r="J7" s="185"/>
      <c r="K7" s="185"/>
      <c r="L7" s="202">
        <v>106</v>
      </c>
      <c r="M7" s="202">
        <v>106</v>
      </c>
      <c r="N7" s="82"/>
      <c r="O7" s="82"/>
      <c r="P7" s="82"/>
      <c r="Q7" s="82"/>
    </row>
    <row r="8" spans="1:17" ht="15" customHeight="1">
      <c r="A8" s="481"/>
      <c r="B8" s="603"/>
      <c r="C8" s="197"/>
      <c r="D8" s="197"/>
      <c r="E8" s="654" t="s">
        <v>32</v>
      </c>
      <c r="F8" s="276">
        <v>3</v>
      </c>
      <c r="G8" s="276">
        <v>3</v>
      </c>
      <c r="H8" s="185"/>
      <c r="I8" s="185"/>
      <c r="J8" s="185"/>
      <c r="K8" s="185"/>
      <c r="L8" s="202">
        <v>4.5</v>
      </c>
      <c r="M8" s="202">
        <v>4.5</v>
      </c>
      <c r="N8" s="82"/>
      <c r="O8" s="82"/>
      <c r="P8" s="82"/>
      <c r="Q8" s="82"/>
    </row>
    <row r="9" spans="1:17" ht="15" customHeight="1">
      <c r="A9" s="481"/>
      <c r="B9" s="603"/>
      <c r="C9" s="197"/>
      <c r="D9" s="197"/>
      <c r="E9" s="652" t="s">
        <v>30</v>
      </c>
      <c r="F9" s="276">
        <v>3</v>
      </c>
      <c r="G9" s="276">
        <v>3</v>
      </c>
      <c r="H9" s="185"/>
      <c r="I9" s="185"/>
      <c r="J9" s="185"/>
      <c r="K9" s="185"/>
      <c r="L9" s="276">
        <v>5</v>
      </c>
      <c r="M9" s="276">
        <v>5</v>
      </c>
      <c r="N9" s="82"/>
      <c r="O9" s="82"/>
      <c r="P9" s="82"/>
      <c r="Q9" s="82"/>
    </row>
    <row r="10" spans="1:17" ht="15" customHeight="1">
      <c r="A10" s="441">
        <v>321</v>
      </c>
      <c r="B10" s="602" t="s">
        <v>127</v>
      </c>
      <c r="C10" s="89">
        <v>50</v>
      </c>
      <c r="D10" s="89">
        <v>85</v>
      </c>
      <c r="E10" s="323" t="s">
        <v>53</v>
      </c>
      <c r="F10" s="280">
        <v>40</v>
      </c>
      <c r="G10" s="48">
        <v>39.700000000000003</v>
      </c>
      <c r="H10" s="54">
        <v>8</v>
      </c>
      <c r="I10" s="54">
        <v>6.1</v>
      </c>
      <c r="J10" s="54">
        <v>10.3</v>
      </c>
      <c r="K10" s="54">
        <v>128.6</v>
      </c>
      <c r="L10" s="48">
        <v>68</v>
      </c>
      <c r="M10" s="48">
        <v>67.5</v>
      </c>
      <c r="N10" s="53">
        <v>12</v>
      </c>
      <c r="O10" s="53">
        <v>9.3000000000000007</v>
      </c>
      <c r="P10" s="53">
        <v>15.5</v>
      </c>
      <c r="Q10" s="53">
        <v>193</v>
      </c>
    </row>
    <row r="11" spans="1:17" ht="15" customHeight="1">
      <c r="A11" s="441"/>
      <c r="B11" s="602"/>
      <c r="C11" s="52"/>
      <c r="D11" s="52"/>
      <c r="E11" s="323" t="s">
        <v>54</v>
      </c>
      <c r="F11" s="48">
        <v>3.7</v>
      </c>
      <c r="G11" s="48">
        <v>3.7</v>
      </c>
      <c r="H11" s="54"/>
      <c r="I11" s="54"/>
      <c r="J11" s="54"/>
      <c r="K11" s="54"/>
      <c r="L11" s="48">
        <v>5.5</v>
      </c>
      <c r="M11" s="48">
        <v>5.5</v>
      </c>
      <c r="N11" s="53"/>
      <c r="O11" s="53"/>
      <c r="P11" s="53"/>
      <c r="Q11" s="53"/>
    </row>
    <row r="12" spans="1:17" ht="15" customHeight="1">
      <c r="A12" s="441"/>
      <c r="B12" s="602"/>
      <c r="C12" s="52"/>
      <c r="D12" s="52"/>
      <c r="E12" s="323" t="s">
        <v>128</v>
      </c>
      <c r="F12" s="280">
        <v>2</v>
      </c>
      <c r="G12" s="48">
        <v>1.5</v>
      </c>
      <c r="H12" s="54"/>
      <c r="I12" s="54"/>
      <c r="J12" s="54"/>
      <c r="K12" s="54"/>
      <c r="L12" s="48">
        <v>2.8</v>
      </c>
      <c r="M12" s="48">
        <v>2.5</v>
      </c>
      <c r="N12" s="53"/>
      <c r="O12" s="53"/>
      <c r="P12" s="53"/>
      <c r="Q12" s="53"/>
    </row>
    <row r="13" spans="1:17" ht="15" customHeight="1">
      <c r="A13" s="441"/>
      <c r="B13" s="602"/>
      <c r="C13" s="52"/>
      <c r="D13" s="52"/>
      <c r="E13" s="323" t="s">
        <v>32</v>
      </c>
      <c r="F13" s="48">
        <v>3.5</v>
      </c>
      <c r="G13" s="48">
        <v>3.5</v>
      </c>
      <c r="H13" s="54"/>
      <c r="I13" s="54"/>
      <c r="J13" s="54"/>
      <c r="K13" s="54"/>
      <c r="L13" s="48">
        <v>5</v>
      </c>
      <c r="M13" s="48">
        <v>5</v>
      </c>
      <c r="N13" s="53"/>
      <c r="O13" s="53"/>
      <c r="P13" s="53"/>
      <c r="Q13" s="53"/>
    </row>
    <row r="14" spans="1:17" ht="15" customHeight="1">
      <c r="A14" s="441"/>
      <c r="B14" s="602"/>
      <c r="C14" s="52"/>
      <c r="D14" s="52"/>
      <c r="E14" s="323" t="s">
        <v>55</v>
      </c>
      <c r="F14" s="48">
        <v>1.7</v>
      </c>
      <c r="G14" s="48">
        <v>1.7</v>
      </c>
      <c r="H14" s="54"/>
      <c r="I14" s="54"/>
      <c r="J14" s="54"/>
      <c r="K14" s="54"/>
      <c r="L14" s="48">
        <v>2.5</v>
      </c>
      <c r="M14" s="48">
        <v>2.5</v>
      </c>
      <c r="N14" s="53"/>
      <c r="O14" s="53"/>
      <c r="P14" s="53"/>
      <c r="Q14" s="53"/>
    </row>
    <row r="15" spans="1:17" ht="15" customHeight="1">
      <c r="A15" s="441"/>
      <c r="B15" s="602"/>
      <c r="C15" s="52"/>
      <c r="D15" s="52"/>
      <c r="E15" s="323" t="s">
        <v>56</v>
      </c>
      <c r="F15" s="280">
        <v>0.01</v>
      </c>
      <c r="G15" s="280">
        <v>0.01</v>
      </c>
      <c r="H15" s="54"/>
      <c r="I15" s="54"/>
      <c r="J15" s="54"/>
      <c r="K15" s="54"/>
      <c r="L15" s="39">
        <v>0.01</v>
      </c>
      <c r="M15" s="39">
        <v>0.01</v>
      </c>
      <c r="N15" s="53"/>
      <c r="O15" s="53"/>
      <c r="P15" s="53"/>
      <c r="Q15" s="53"/>
    </row>
    <row r="16" spans="1:17" ht="15" customHeight="1">
      <c r="A16" s="441"/>
      <c r="B16" s="602"/>
      <c r="C16" s="52"/>
      <c r="D16" s="52"/>
      <c r="E16" s="323" t="s">
        <v>52</v>
      </c>
      <c r="F16" s="280">
        <v>2</v>
      </c>
      <c r="G16" s="280">
        <v>2</v>
      </c>
      <c r="H16" s="54"/>
      <c r="I16" s="54"/>
      <c r="J16" s="54"/>
      <c r="K16" s="54"/>
      <c r="L16" s="280">
        <v>3</v>
      </c>
      <c r="M16" s="280">
        <v>3</v>
      </c>
      <c r="N16" s="53"/>
      <c r="O16" s="53"/>
      <c r="P16" s="53"/>
      <c r="Q16" s="53"/>
    </row>
    <row r="17" spans="1:17" ht="15" customHeight="1">
      <c r="A17" s="441"/>
      <c r="B17" s="602"/>
      <c r="C17" s="52"/>
      <c r="D17" s="52"/>
      <c r="E17" s="323" t="s">
        <v>57</v>
      </c>
      <c r="F17" s="280">
        <v>4</v>
      </c>
      <c r="G17" s="280">
        <v>4</v>
      </c>
      <c r="H17" s="54"/>
      <c r="I17" s="54"/>
      <c r="J17" s="54"/>
      <c r="K17" s="54"/>
      <c r="L17" s="280">
        <v>5</v>
      </c>
      <c r="M17" s="280">
        <v>5</v>
      </c>
      <c r="N17" s="53"/>
      <c r="O17" s="53"/>
      <c r="P17" s="53"/>
      <c r="Q17" s="53"/>
    </row>
    <row r="18" spans="1:17" ht="15" customHeight="1">
      <c r="A18" s="441"/>
      <c r="B18" s="602"/>
      <c r="C18" s="52"/>
      <c r="D18" s="52"/>
      <c r="E18" s="323" t="s">
        <v>126</v>
      </c>
      <c r="F18" s="280">
        <v>10</v>
      </c>
      <c r="G18" s="280">
        <v>10</v>
      </c>
      <c r="H18" s="54"/>
      <c r="I18" s="54"/>
      <c r="J18" s="54"/>
      <c r="K18" s="54"/>
      <c r="L18" s="280">
        <v>10</v>
      </c>
      <c r="M18" s="280">
        <v>10</v>
      </c>
      <c r="N18" s="53"/>
      <c r="O18" s="53"/>
      <c r="P18" s="53"/>
      <c r="Q18" s="53"/>
    </row>
    <row r="19" spans="1:17">
      <c r="A19" s="441">
        <v>493</v>
      </c>
      <c r="B19" s="643" t="s">
        <v>148</v>
      </c>
      <c r="C19" s="372">
        <v>200</v>
      </c>
      <c r="D19" s="372">
        <v>200</v>
      </c>
      <c r="E19" s="323" t="s">
        <v>31</v>
      </c>
      <c r="F19" s="113">
        <v>1</v>
      </c>
      <c r="G19" s="113">
        <v>1</v>
      </c>
      <c r="H19" s="53">
        <v>0.1</v>
      </c>
      <c r="I19" s="53">
        <v>0</v>
      </c>
      <c r="J19" s="55">
        <v>15</v>
      </c>
      <c r="K19" s="55">
        <v>60</v>
      </c>
      <c r="L19" s="113">
        <v>1</v>
      </c>
      <c r="M19" s="113">
        <v>1</v>
      </c>
      <c r="N19" s="54">
        <v>0.1</v>
      </c>
      <c r="O19" s="54">
        <v>0</v>
      </c>
      <c r="P19" s="87">
        <v>15</v>
      </c>
      <c r="Q19" s="87">
        <v>60</v>
      </c>
    </row>
    <row r="20" spans="1:17">
      <c r="A20" s="441"/>
      <c r="B20" s="643"/>
      <c r="C20" s="372"/>
      <c r="D20" s="372"/>
      <c r="E20" s="323" t="s">
        <v>32</v>
      </c>
      <c r="F20" s="113">
        <v>13</v>
      </c>
      <c r="G20" s="113">
        <v>13</v>
      </c>
      <c r="H20" s="40"/>
      <c r="I20" s="40"/>
      <c r="J20" s="42"/>
      <c r="K20" s="42"/>
      <c r="L20" s="113">
        <v>13</v>
      </c>
      <c r="M20" s="113">
        <v>13</v>
      </c>
      <c r="N20" s="54"/>
      <c r="O20" s="54"/>
      <c r="P20" s="87"/>
      <c r="Q20" s="87"/>
    </row>
    <row r="21" spans="1:17">
      <c r="A21" s="378">
        <v>111</v>
      </c>
      <c r="B21" s="586" t="s">
        <v>310</v>
      </c>
      <c r="C21" s="89">
        <v>40</v>
      </c>
      <c r="D21" s="89">
        <v>60</v>
      </c>
      <c r="E21" s="323" t="s">
        <v>311</v>
      </c>
      <c r="F21" s="324">
        <v>40</v>
      </c>
      <c r="G21" s="324">
        <v>40</v>
      </c>
      <c r="H21" s="325">
        <v>3</v>
      </c>
      <c r="I21" s="325">
        <v>1.1599999999999999</v>
      </c>
      <c r="J21" s="325">
        <v>20.5</v>
      </c>
      <c r="K21" s="325">
        <v>104</v>
      </c>
      <c r="L21" s="324">
        <v>60</v>
      </c>
      <c r="M21" s="324">
        <v>60</v>
      </c>
      <c r="N21" s="325">
        <v>4.5</v>
      </c>
      <c r="O21" s="325">
        <v>1.8</v>
      </c>
      <c r="P21" s="325">
        <v>30.8</v>
      </c>
      <c r="Q21" s="325">
        <v>137</v>
      </c>
    </row>
    <row r="22" spans="1:17">
      <c r="A22" s="118">
        <v>105</v>
      </c>
      <c r="B22" s="587" t="s">
        <v>319</v>
      </c>
      <c r="C22" s="89">
        <v>5</v>
      </c>
      <c r="D22" s="89">
        <v>5</v>
      </c>
      <c r="E22" s="587" t="s">
        <v>176</v>
      </c>
      <c r="F22" s="113">
        <v>5</v>
      </c>
      <c r="G22" s="113">
        <v>5</v>
      </c>
      <c r="H22" s="53">
        <v>0</v>
      </c>
      <c r="I22" s="53">
        <v>4.0999999999999996</v>
      </c>
      <c r="J22" s="53">
        <v>0</v>
      </c>
      <c r="K22" s="53">
        <v>37</v>
      </c>
      <c r="L22" s="113">
        <v>5</v>
      </c>
      <c r="M22" s="113">
        <v>5</v>
      </c>
      <c r="N22" s="53">
        <v>0</v>
      </c>
      <c r="O22" s="53">
        <v>4.0999999999999996</v>
      </c>
      <c r="P22" s="53">
        <v>0</v>
      </c>
      <c r="Q22" s="53">
        <v>37</v>
      </c>
    </row>
    <row r="23" spans="1:17">
      <c r="A23" s="367">
        <v>516</v>
      </c>
      <c r="B23" s="588" t="s">
        <v>405</v>
      </c>
      <c r="C23" s="310">
        <v>200</v>
      </c>
      <c r="D23" s="310">
        <v>200</v>
      </c>
      <c r="E23" s="589" t="s">
        <v>406</v>
      </c>
      <c r="F23" s="374">
        <v>206</v>
      </c>
      <c r="G23" s="374">
        <v>200</v>
      </c>
      <c r="H23" s="375">
        <v>5.8</v>
      </c>
      <c r="I23" s="375">
        <v>5</v>
      </c>
      <c r="J23" s="375">
        <v>8</v>
      </c>
      <c r="K23" s="375">
        <v>100</v>
      </c>
      <c r="L23" s="411">
        <v>206</v>
      </c>
      <c r="M23" s="411">
        <v>200</v>
      </c>
      <c r="N23" s="375">
        <v>5.8</v>
      </c>
      <c r="O23" s="375">
        <v>5</v>
      </c>
      <c r="P23" s="375">
        <v>8</v>
      </c>
      <c r="Q23" s="375">
        <v>100</v>
      </c>
    </row>
    <row r="24" spans="1:17">
      <c r="A24" s="498"/>
      <c r="B24" s="618" t="s">
        <v>157</v>
      </c>
      <c r="C24" s="197"/>
      <c r="D24" s="197"/>
      <c r="E24" s="645"/>
      <c r="F24" s="159"/>
      <c r="G24" s="159"/>
      <c r="H24" s="186">
        <f>SUM(H6:H23)</f>
        <v>21.5</v>
      </c>
      <c r="I24" s="186">
        <f t="shared" ref="I24:Q24" si="0">SUM(I6:I23)</f>
        <v>22.36</v>
      </c>
      <c r="J24" s="186">
        <f t="shared" si="0"/>
        <v>76.900000000000006</v>
      </c>
      <c r="K24" s="186">
        <f t="shared" si="0"/>
        <v>590.6</v>
      </c>
      <c r="L24" s="186"/>
      <c r="M24" s="186"/>
      <c r="N24" s="186">
        <f t="shared" si="0"/>
        <v>28.6</v>
      </c>
      <c r="O24" s="186">
        <f t="shared" si="0"/>
        <v>28.200000000000003</v>
      </c>
      <c r="P24" s="186">
        <f t="shared" si="0"/>
        <v>100.1</v>
      </c>
      <c r="Q24" s="186">
        <f t="shared" si="0"/>
        <v>741</v>
      </c>
    </row>
    <row r="25" spans="1:17">
      <c r="A25" s="498"/>
      <c r="B25" s="593" t="s">
        <v>131</v>
      </c>
      <c r="C25" s="594"/>
      <c r="D25" s="594"/>
      <c r="E25" s="595"/>
      <c r="F25" s="159"/>
      <c r="G25" s="159"/>
      <c r="H25" s="159"/>
      <c r="I25" s="159"/>
      <c r="J25" s="159"/>
      <c r="K25" s="159"/>
      <c r="L25" s="159"/>
      <c r="M25" s="177"/>
      <c r="N25" s="177"/>
      <c r="O25" s="177"/>
      <c r="P25" s="177"/>
      <c r="Q25" s="177"/>
    </row>
    <row r="26" spans="1:17" ht="15.75" customHeight="1">
      <c r="A26" s="481">
        <v>61</v>
      </c>
      <c r="B26" s="603" t="s">
        <v>454</v>
      </c>
      <c r="C26" s="179">
        <v>60</v>
      </c>
      <c r="D26" s="179">
        <v>100</v>
      </c>
      <c r="E26" s="647" t="s">
        <v>36</v>
      </c>
      <c r="F26" s="157">
        <v>42</v>
      </c>
      <c r="G26" s="157">
        <v>33.6</v>
      </c>
      <c r="H26" s="158">
        <v>1.1000000000000001</v>
      </c>
      <c r="I26" s="158">
        <v>6.1</v>
      </c>
      <c r="J26" s="158">
        <v>3.5</v>
      </c>
      <c r="K26" s="158">
        <v>73.2</v>
      </c>
      <c r="L26" s="271">
        <v>70</v>
      </c>
      <c r="M26" s="271">
        <v>56</v>
      </c>
      <c r="N26" s="158">
        <v>1.9</v>
      </c>
      <c r="O26" s="158">
        <v>10.1</v>
      </c>
      <c r="P26" s="158">
        <v>5.9</v>
      </c>
      <c r="Q26" s="158">
        <v>122</v>
      </c>
    </row>
    <row r="27" spans="1:17" ht="15" customHeight="1">
      <c r="A27" s="481"/>
      <c r="B27" s="603"/>
      <c r="C27" s="197"/>
      <c r="D27" s="197"/>
      <c r="E27" s="658" t="s">
        <v>76</v>
      </c>
      <c r="F27" s="157">
        <v>37.200000000000003</v>
      </c>
      <c r="G27" s="157">
        <v>24</v>
      </c>
      <c r="H27" s="159"/>
      <c r="I27" s="159"/>
      <c r="J27" s="159"/>
      <c r="K27" s="159"/>
      <c r="L27" s="271">
        <v>62</v>
      </c>
      <c r="M27" s="271">
        <v>40</v>
      </c>
      <c r="N27" s="159"/>
      <c r="O27" s="159"/>
      <c r="P27" s="159"/>
      <c r="Q27" s="159"/>
    </row>
    <row r="28" spans="1:17">
      <c r="A28" s="481"/>
      <c r="B28" s="603"/>
      <c r="C28" s="197"/>
      <c r="D28" s="197"/>
      <c r="E28" s="647" t="s">
        <v>38</v>
      </c>
      <c r="F28" s="271">
        <v>6</v>
      </c>
      <c r="G28" s="271">
        <v>6</v>
      </c>
      <c r="H28" s="159"/>
      <c r="I28" s="159"/>
      <c r="J28" s="159"/>
      <c r="K28" s="159"/>
      <c r="L28" s="271">
        <v>10</v>
      </c>
      <c r="M28" s="271">
        <v>10</v>
      </c>
      <c r="N28" s="159"/>
      <c r="O28" s="159"/>
      <c r="P28" s="159"/>
      <c r="Q28" s="159"/>
    </row>
    <row r="29" spans="1:17">
      <c r="A29" s="470" t="s">
        <v>224</v>
      </c>
      <c r="B29" s="659" t="s">
        <v>297</v>
      </c>
      <c r="C29" s="52" t="s">
        <v>136</v>
      </c>
      <c r="D29" s="52" t="s">
        <v>298</v>
      </c>
      <c r="E29" s="299" t="s">
        <v>43</v>
      </c>
      <c r="F29" s="272">
        <v>20</v>
      </c>
      <c r="G29" s="272">
        <v>16</v>
      </c>
      <c r="H29" s="169">
        <v>1.4</v>
      </c>
      <c r="I29" s="169">
        <v>4</v>
      </c>
      <c r="J29" s="169">
        <v>8.5</v>
      </c>
      <c r="K29" s="169">
        <v>76</v>
      </c>
      <c r="L29" s="303">
        <v>25</v>
      </c>
      <c r="M29" s="303">
        <v>20</v>
      </c>
      <c r="N29" s="169">
        <v>1.8</v>
      </c>
      <c r="O29" s="169">
        <v>5</v>
      </c>
      <c r="P29" s="169">
        <v>10.7</v>
      </c>
      <c r="Q29" s="169">
        <v>95</v>
      </c>
    </row>
    <row r="30" spans="1:17" ht="15" customHeight="1">
      <c r="A30" s="471"/>
      <c r="B30" s="660"/>
      <c r="C30" s="52"/>
      <c r="D30" s="52"/>
      <c r="E30" s="299" t="s">
        <v>44</v>
      </c>
      <c r="F30" s="272">
        <v>40</v>
      </c>
      <c r="G30" s="272">
        <v>32</v>
      </c>
      <c r="H30" s="55"/>
      <c r="I30" s="55"/>
      <c r="J30" s="55"/>
      <c r="K30" s="55"/>
      <c r="L30" s="272">
        <v>50</v>
      </c>
      <c r="M30" s="272">
        <v>40</v>
      </c>
      <c r="N30" s="55"/>
      <c r="O30" s="55"/>
      <c r="P30" s="55"/>
      <c r="Q30" s="55"/>
    </row>
    <row r="31" spans="1:17">
      <c r="A31" s="471"/>
      <c r="B31" s="660"/>
      <c r="C31" s="52"/>
      <c r="D31" s="52"/>
      <c r="E31" s="299" t="s">
        <v>34</v>
      </c>
      <c r="F31" s="272">
        <v>21.4</v>
      </c>
      <c r="G31" s="272">
        <v>16</v>
      </c>
      <c r="H31" s="55"/>
      <c r="I31" s="55"/>
      <c r="J31" s="55"/>
      <c r="K31" s="55"/>
      <c r="L31" s="50">
        <v>26.75</v>
      </c>
      <c r="M31" s="272">
        <v>20</v>
      </c>
      <c r="N31" s="55"/>
      <c r="O31" s="55"/>
      <c r="P31" s="55"/>
      <c r="Q31" s="55"/>
    </row>
    <row r="32" spans="1:17" ht="13.5" customHeight="1">
      <c r="A32" s="471"/>
      <c r="B32" s="660"/>
      <c r="C32" s="52"/>
      <c r="D32" s="52"/>
      <c r="E32" s="299" t="s">
        <v>36</v>
      </c>
      <c r="F32" s="50">
        <v>12.6</v>
      </c>
      <c r="G32" s="272">
        <v>10</v>
      </c>
      <c r="H32" s="55"/>
      <c r="I32" s="55"/>
      <c r="J32" s="55"/>
      <c r="K32" s="55"/>
      <c r="L32" s="50">
        <v>15.75</v>
      </c>
      <c r="M32" s="50">
        <v>12.5</v>
      </c>
      <c r="N32" s="55"/>
      <c r="O32" s="55"/>
      <c r="P32" s="55"/>
      <c r="Q32" s="55"/>
    </row>
    <row r="33" spans="1:17" ht="13.5" customHeight="1">
      <c r="A33" s="471"/>
      <c r="B33" s="660"/>
      <c r="C33" s="52"/>
      <c r="D33" s="52"/>
      <c r="E33" s="299" t="s">
        <v>35</v>
      </c>
      <c r="F33" s="272">
        <v>9.6</v>
      </c>
      <c r="G33" s="272">
        <v>8</v>
      </c>
      <c r="H33" s="55"/>
      <c r="I33" s="55"/>
      <c r="J33" s="55"/>
      <c r="K33" s="55"/>
      <c r="L33" s="272">
        <v>12</v>
      </c>
      <c r="M33" s="272">
        <v>10</v>
      </c>
      <c r="N33" s="55"/>
      <c r="O33" s="55"/>
      <c r="P33" s="55"/>
      <c r="Q33" s="55"/>
    </row>
    <row r="34" spans="1:17">
      <c r="A34" s="471"/>
      <c r="B34" s="660"/>
      <c r="C34" s="52"/>
      <c r="D34" s="52"/>
      <c r="E34" s="299" t="s">
        <v>80</v>
      </c>
      <c r="F34" s="272">
        <v>6</v>
      </c>
      <c r="G34" s="272">
        <v>6</v>
      </c>
      <c r="H34" s="55"/>
      <c r="I34" s="55"/>
      <c r="J34" s="55"/>
      <c r="K34" s="55"/>
      <c r="L34" s="50">
        <v>7.5</v>
      </c>
      <c r="M34" s="50">
        <v>7.5</v>
      </c>
      <c r="N34" s="55"/>
      <c r="O34" s="55"/>
      <c r="P34" s="55"/>
      <c r="Q34" s="55"/>
    </row>
    <row r="35" spans="1:17" ht="13.5" customHeight="1">
      <c r="A35" s="471"/>
      <c r="B35" s="660"/>
      <c r="C35" s="52"/>
      <c r="D35" s="52"/>
      <c r="E35" s="299" t="s">
        <v>38</v>
      </c>
      <c r="F35" s="50">
        <v>4.5</v>
      </c>
      <c r="G35" s="50">
        <v>4.5</v>
      </c>
      <c r="H35" s="55"/>
      <c r="I35" s="55"/>
      <c r="J35" s="55"/>
      <c r="K35" s="55"/>
      <c r="L35" s="272">
        <v>5</v>
      </c>
      <c r="M35" s="272">
        <v>5</v>
      </c>
      <c r="N35" s="55"/>
      <c r="O35" s="55"/>
      <c r="P35" s="55"/>
      <c r="Q35" s="55"/>
    </row>
    <row r="36" spans="1:17">
      <c r="A36" s="472"/>
      <c r="B36" s="661"/>
      <c r="C36" s="52"/>
      <c r="D36" s="52"/>
      <c r="E36" s="193" t="s">
        <v>185</v>
      </c>
      <c r="F36" s="272">
        <v>24</v>
      </c>
      <c r="G36" s="272">
        <v>15</v>
      </c>
      <c r="H36" s="87"/>
      <c r="I36" s="87"/>
      <c r="J36" s="87"/>
      <c r="K36" s="87"/>
      <c r="L36" s="272">
        <v>40</v>
      </c>
      <c r="M36" s="272">
        <v>25</v>
      </c>
      <c r="N36" s="55"/>
      <c r="O36" s="55"/>
      <c r="P36" s="55"/>
      <c r="Q36" s="55"/>
    </row>
    <row r="37" spans="1:17">
      <c r="A37" s="486">
        <v>379</v>
      </c>
      <c r="B37" s="583" t="s">
        <v>253</v>
      </c>
      <c r="C37" s="139">
        <v>230</v>
      </c>
      <c r="D37" s="203">
        <v>250</v>
      </c>
      <c r="E37" s="204" t="s">
        <v>99</v>
      </c>
      <c r="F37" s="357">
        <v>108</v>
      </c>
      <c r="G37" s="357">
        <v>79</v>
      </c>
      <c r="H37" s="206">
        <v>18</v>
      </c>
      <c r="I37" s="206">
        <v>20</v>
      </c>
      <c r="J37" s="206">
        <v>23.9</v>
      </c>
      <c r="K37" s="206">
        <v>285.2</v>
      </c>
      <c r="L37" s="271">
        <v>128</v>
      </c>
      <c r="M37" s="157">
        <v>88.5</v>
      </c>
      <c r="N37" s="206">
        <v>19.5</v>
      </c>
      <c r="O37" s="206">
        <v>21.8</v>
      </c>
      <c r="P37" s="206">
        <v>26</v>
      </c>
      <c r="Q37" s="206">
        <v>310</v>
      </c>
    </row>
    <row r="38" spans="1:17">
      <c r="A38" s="487"/>
      <c r="B38" s="584"/>
      <c r="C38" s="207"/>
      <c r="D38" s="207"/>
      <c r="E38" s="204" t="s">
        <v>176</v>
      </c>
      <c r="F38" s="357">
        <v>7</v>
      </c>
      <c r="G38" s="357">
        <v>7</v>
      </c>
      <c r="H38" s="159"/>
      <c r="I38" s="159"/>
      <c r="J38" s="159"/>
      <c r="K38" s="159"/>
      <c r="L38" s="357">
        <v>8</v>
      </c>
      <c r="M38" s="357">
        <v>8</v>
      </c>
      <c r="N38" s="177"/>
      <c r="O38" s="177"/>
      <c r="P38" s="177"/>
      <c r="Q38" s="177"/>
    </row>
    <row r="39" spans="1:17">
      <c r="A39" s="487"/>
      <c r="B39" s="584"/>
      <c r="C39" s="207"/>
      <c r="D39" s="207"/>
      <c r="E39" s="204" t="s">
        <v>91</v>
      </c>
      <c r="F39" s="357">
        <v>10</v>
      </c>
      <c r="G39" s="357">
        <v>10</v>
      </c>
      <c r="H39" s="159"/>
      <c r="I39" s="159"/>
      <c r="J39" s="159"/>
      <c r="K39" s="159"/>
      <c r="L39" s="357">
        <v>11</v>
      </c>
      <c r="M39" s="357">
        <v>11</v>
      </c>
      <c r="N39" s="177"/>
      <c r="O39" s="177"/>
      <c r="P39" s="177"/>
      <c r="Q39" s="177"/>
    </row>
    <row r="40" spans="1:17">
      <c r="A40" s="487"/>
      <c r="B40" s="584"/>
      <c r="C40" s="207"/>
      <c r="D40" s="207"/>
      <c r="E40" s="204" t="s">
        <v>35</v>
      </c>
      <c r="F40" s="205">
        <v>22.1</v>
      </c>
      <c r="G40" s="205">
        <v>18.399999999999999</v>
      </c>
      <c r="H40" s="159"/>
      <c r="I40" s="159"/>
      <c r="J40" s="159"/>
      <c r="K40" s="159"/>
      <c r="L40" s="357">
        <v>24</v>
      </c>
      <c r="M40" s="357">
        <v>20</v>
      </c>
      <c r="N40" s="177"/>
      <c r="O40" s="177"/>
      <c r="P40" s="177"/>
      <c r="Q40" s="177"/>
    </row>
    <row r="41" spans="1:17">
      <c r="A41" s="487"/>
      <c r="B41" s="584"/>
      <c r="C41" s="207"/>
      <c r="D41" s="207"/>
      <c r="E41" s="204" t="s">
        <v>87</v>
      </c>
      <c r="F41" s="205">
        <v>3.6</v>
      </c>
      <c r="G41" s="205">
        <v>3.6</v>
      </c>
      <c r="H41" s="159"/>
      <c r="I41" s="159"/>
      <c r="J41" s="159"/>
      <c r="K41" s="159"/>
      <c r="L41" s="357">
        <v>4</v>
      </c>
      <c r="M41" s="357">
        <v>4</v>
      </c>
      <c r="N41" s="177"/>
      <c r="O41" s="177"/>
      <c r="P41" s="177"/>
      <c r="Q41" s="177"/>
    </row>
    <row r="42" spans="1:17">
      <c r="A42" s="487"/>
      <c r="B42" s="584"/>
      <c r="C42" s="207"/>
      <c r="D42" s="207"/>
      <c r="E42" s="139" t="s">
        <v>34</v>
      </c>
      <c r="F42" s="141">
        <v>193</v>
      </c>
      <c r="G42" s="269">
        <v>144</v>
      </c>
      <c r="H42" s="159"/>
      <c r="I42" s="159"/>
      <c r="J42" s="159"/>
      <c r="K42" s="159"/>
      <c r="L42" s="269">
        <v>209</v>
      </c>
      <c r="M42" s="269">
        <v>157</v>
      </c>
      <c r="N42" s="177"/>
      <c r="O42" s="177"/>
      <c r="P42" s="177"/>
      <c r="Q42" s="177"/>
    </row>
    <row r="43" spans="1:17">
      <c r="A43" s="487"/>
      <c r="B43" s="584"/>
      <c r="C43" s="207"/>
      <c r="D43" s="207"/>
      <c r="E43" s="139" t="s">
        <v>254</v>
      </c>
      <c r="F43" s="141"/>
      <c r="G43" s="163">
        <v>50</v>
      </c>
      <c r="H43" s="159"/>
      <c r="I43" s="159"/>
      <c r="J43" s="159"/>
      <c r="K43" s="159"/>
      <c r="L43" s="159"/>
      <c r="M43" s="227">
        <v>60</v>
      </c>
      <c r="N43" s="177"/>
      <c r="O43" s="177"/>
      <c r="P43" s="177"/>
      <c r="Q43" s="177"/>
    </row>
    <row r="44" spans="1:17" ht="15" customHeight="1">
      <c r="A44" s="488"/>
      <c r="B44" s="585"/>
      <c r="C44" s="208"/>
      <c r="D44" s="208"/>
      <c r="E44" s="139" t="s">
        <v>255</v>
      </c>
      <c r="F44" s="139"/>
      <c r="G44" s="163">
        <v>180</v>
      </c>
      <c r="H44" s="79"/>
      <c r="I44" s="79"/>
      <c r="J44" s="79"/>
      <c r="K44" s="79"/>
      <c r="L44" s="159"/>
      <c r="M44" s="227">
        <v>190</v>
      </c>
      <c r="N44" s="177"/>
      <c r="O44" s="177"/>
      <c r="P44" s="177"/>
      <c r="Q44" s="177"/>
    </row>
    <row r="45" spans="1:17">
      <c r="A45" s="474">
        <v>508</v>
      </c>
      <c r="B45" s="662" t="s">
        <v>153</v>
      </c>
      <c r="C45" s="310">
        <v>200</v>
      </c>
      <c r="D45" s="310">
        <v>200</v>
      </c>
      <c r="E45" s="351" t="s">
        <v>93</v>
      </c>
      <c r="F45" s="307">
        <v>25</v>
      </c>
      <c r="G45" s="98">
        <v>30.5</v>
      </c>
      <c r="H45" s="99">
        <v>0.5</v>
      </c>
      <c r="I45" s="99">
        <v>0</v>
      </c>
      <c r="J45" s="99">
        <v>27</v>
      </c>
      <c r="K45" s="99">
        <v>110</v>
      </c>
      <c r="L45" s="50">
        <v>25</v>
      </c>
      <c r="M45" s="50">
        <v>30.5</v>
      </c>
      <c r="N45" s="55">
        <v>0.5</v>
      </c>
      <c r="O45" s="55">
        <v>0</v>
      </c>
      <c r="P45" s="55">
        <v>27</v>
      </c>
      <c r="Q45" s="55">
        <v>110</v>
      </c>
    </row>
    <row r="46" spans="1:17" ht="15" customHeight="1">
      <c r="A46" s="474"/>
      <c r="B46" s="662"/>
      <c r="C46" s="191"/>
      <c r="D46" s="191"/>
      <c r="E46" s="351" t="s">
        <v>32</v>
      </c>
      <c r="F46" s="307">
        <v>13</v>
      </c>
      <c r="G46" s="307">
        <v>13</v>
      </c>
      <c r="H46" s="100"/>
      <c r="I46" s="100"/>
      <c r="J46" s="100"/>
      <c r="K46" s="100"/>
      <c r="L46" s="272">
        <v>13</v>
      </c>
      <c r="M46" s="272">
        <v>13</v>
      </c>
      <c r="N46" s="87"/>
      <c r="O46" s="87"/>
      <c r="P46" s="87"/>
      <c r="Q46" s="87"/>
    </row>
    <row r="47" spans="1:17">
      <c r="A47" s="119">
        <v>108</v>
      </c>
      <c r="B47" s="604" t="s">
        <v>147</v>
      </c>
      <c r="C47" s="57">
        <v>50</v>
      </c>
      <c r="D47" s="57">
        <v>60</v>
      </c>
      <c r="E47" s="299" t="s">
        <v>11</v>
      </c>
      <c r="F47" s="272">
        <v>50</v>
      </c>
      <c r="G47" s="272">
        <v>50</v>
      </c>
      <c r="H47" s="55">
        <v>3.8</v>
      </c>
      <c r="I47" s="55">
        <v>0.4</v>
      </c>
      <c r="J47" s="55">
        <v>24.6</v>
      </c>
      <c r="K47" s="55">
        <v>117</v>
      </c>
      <c r="L47" s="272">
        <v>60</v>
      </c>
      <c r="M47" s="272">
        <v>60</v>
      </c>
      <c r="N47" s="87">
        <v>4.5999999999999996</v>
      </c>
      <c r="O47" s="87">
        <v>0.5</v>
      </c>
      <c r="P47" s="87">
        <v>29.5</v>
      </c>
      <c r="Q47" s="55">
        <v>140</v>
      </c>
    </row>
    <row r="48" spans="1:17">
      <c r="A48" s="119">
        <v>109</v>
      </c>
      <c r="B48" s="604" t="s">
        <v>154</v>
      </c>
      <c r="C48" s="57">
        <v>50</v>
      </c>
      <c r="D48" s="57">
        <v>70</v>
      </c>
      <c r="E48" s="299" t="s">
        <v>15</v>
      </c>
      <c r="F48" s="272">
        <v>50</v>
      </c>
      <c r="G48" s="272">
        <v>50</v>
      </c>
      <c r="H48" s="55">
        <v>3.3</v>
      </c>
      <c r="I48" s="55">
        <v>0.6</v>
      </c>
      <c r="J48" s="55">
        <v>16.7</v>
      </c>
      <c r="K48" s="55">
        <v>87</v>
      </c>
      <c r="L48" s="272">
        <v>70</v>
      </c>
      <c r="M48" s="272">
        <v>70</v>
      </c>
      <c r="N48" s="87">
        <v>4.5999999999999996</v>
      </c>
      <c r="O48" s="87">
        <v>0.8</v>
      </c>
      <c r="P48" s="87">
        <v>23.4</v>
      </c>
      <c r="Q48" s="55">
        <v>121</v>
      </c>
    </row>
    <row r="49" spans="1:17">
      <c r="A49" s="286"/>
      <c r="B49" s="587" t="s">
        <v>130</v>
      </c>
      <c r="C49" s="90">
        <v>140</v>
      </c>
      <c r="D49" s="89">
        <v>140</v>
      </c>
      <c r="E49" s="323" t="s">
        <v>58</v>
      </c>
      <c r="F49" s="49">
        <v>140</v>
      </c>
      <c r="G49" s="49">
        <v>140</v>
      </c>
      <c r="H49" s="53">
        <v>0.5</v>
      </c>
      <c r="I49" s="53">
        <v>0.5</v>
      </c>
      <c r="J49" s="53">
        <v>13.7</v>
      </c>
      <c r="K49" s="53">
        <v>66</v>
      </c>
      <c r="L49" s="113">
        <v>140</v>
      </c>
      <c r="M49" s="113">
        <v>140</v>
      </c>
      <c r="N49" s="53">
        <v>0.5</v>
      </c>
      <c r="O49" s="53">
        <v>0.5</v>
      </c>
      <c r="P49" s="53">
        <v>13.7</v>
      </c>
      <c r="Q49" s="53">
        <v>66</v>
      </c>
    </row>
    <row r="50" spans="1:17">
      <c r="A50" s="498"/>
      <c r="B50" s="663" t="s">
        <v>179</v>
      </c>
      <c r="C50" s="207"/>
      <c r="D50" s="207"/>
      <c r="E50" s="174"/>
      <c r="F50" s="159"/>
      <c r="G50" s="159"/>
      <c r="H50" s="186">
        <f>H48+H47+H45+H37+H36+H29+H26+H23+H49</f>
        <v>34.4</v>
      </c>
      <c r="I50" s="186">
        <f>I48+I47+I45+I37+I36+I29+I26+I23+I49</f>
        <v>36.6</v>
      </c>
      <c r="J50" s="186">
        <f>J48+J47+J45+J37+J36+J29+J26+J23+J49</f>
        <v>125.89999999999999</v>
      </c>
      <c r="K50" s="186">
        <f>K48+K47+K45+K37+K36+K29+K26+K23+K49</f>
        <v>914.40000000000009</v>
      </c>
      <c r="L50" s="186"/>
      <c r="M50" s="186"/>
      <c r="N50" s="186">
        <f>N48+N47+N45+N37+N36+N29+N26+N23+N49</f>
        <v>39.199999999999996</v>
      </c>
      <c r="O50" s="186">
        <f>O48+O47+O45+O37+O36+O29+O26+O23+O49</f>
        <v>43.7</v>
      </c>
      <c r="P50" s="186">
        <f>P48+P47+P45+P37+P36+P29+P26+P23+P49</f>
        <v>144.19999999999999</v>
      </c>
      <c r="Q50" s="186">
        <f>Q48+Q47+Q45+Q37+Q36+Q29+Q26+Q23+Q49</f>
        <v>1064</v>
      </c>
    </row>
    <row r="51" spans="1:17">
      <c r="A51" s="498"/>
      <c r="B51" s="663" t="s">
        <v>158</v>
      </c>
      <c r="C51" s="207"/>
      <c r="D51" s="207"/>
      <c r="E51" s="174"/>
      <c r="F51" s="159"/>
      <c r="G51" s="159"/>
      <c r="H51" s="186">
        <f>H50+H24</f>
        <v>55.9</v>
      </c>
      <c r="I51" s="186">
        <f>I50+I24</f>
        <v>58.96</v>
      </c>
      <c r="J51" s="186">
        <f>J50+J24</f>
        <v>202.8</v>
      </c>
      <c r="K51" s="186">
        <f>K50+K24</f>
        <v>1505</v>
      </c>
      <c r="L51" s="186"/>
      <c r="M51" s="186"/>
      <c r="N51" s="186">
        <f>N50+N24</f>
        <v>67.8</v>
      </c>
      <c r="O51" s="186">
        <f>O50+O24</f>
        <v>71.900000000000006</v>
      </c>
      <c r="P51" s="186">
        <f>P50+P24</f>
        <v>244.29999999999998</v>
      </c>
      <c r="Q51" s="186">
        <f>Q50+Q24</f>
        <v>1805</v>
      </c>
    </row>
    <row r="52" spans="1:17">
      <c r="A52" s="177"/>
      <c r="B52" s="664" t="s">
        <v>137</v>
      </c>
      <c r="C52" s="665"/>
      <c r="D52" s="665"/>
      <c r="E52" s="666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</row>
    <row r="53" spans="1:17" ht="15" customHeight="1">
      <c r="A53" s="481">
        <v>22</v>
      </c>
      <c r="B53" s="667" t="s">
        <v>138</v>
      </c>
      <c r="C53" s="200">
        <v>100</v>
      </c>
      <c r="D53" s="626"/>
      <c r="E53" s="625" t="s">
        <v>61</v>
      </c>
      <c r="F53" s="157">
        <v>108</v>
      </c>
      <c r="G53" s="157">
        <v>91</v>
      </c>
      <c r="H53" s="158">
        <v>1</v>
      </c>
      <c r="I53" s="158">
        <v>10.199999999999999</v>
      </c>
      <c r="J53" s="158">
        <v>3.5</v>
      </c>
      <c r="K53" s="158">
        <v>110</v>
      </c>
      <c r="L53" s="177"/>
      <c r="M53" s="177"/>
      <c r="N53" s="177"/>
      <c r="O53" s="177"/>
      <c r="P53" s="177"/>
      <c r="Q53" s="177"/>
    </row>
    <row r="54" spans="1:17">
      <c r="A54" s="481"/>
      <c r="B54" s="667"/>
      <c r="C54" s="200"/>
      <c r="D54" s="626"/>
      <c r="E54" s="625" t="s">
        <v>83</v>
      </c>
      <c r="F54" s="157">
        <v>10</v>
      </c>
      <c r="G54" s="157">
        <v>10</v>
      </c>
      <c r="H54" s="381"/>
      <c r="I54" s="381"/>
      <c r="J54" s="381"/>
      <c r="K54" s="381"/>
      <c r="L54" s="177"/>
      <c r="M54" s="177"/>
      <c r="N54" s="177"/>
      <c r="O54" s="177"/>
      <c r="P54" s="177"/>
      <c r="Q54" s="177"/>
    </row>
    <row r="55" spans="1:17">
      <c r="A55" s="481">
        <v>44</v>
      </c>
      <c r="B55" s="650" t="s">
        <v>139</v>
      </c>
      <c r="C55" s="651">
        <v>100</v>
      </c>
      <c r="D55" s="668"/>
      <c r="E55" s="174" t="s">
        <v>43</v>
      </c>
      <c r="F55" s="157">
        <v>74</v>
      </c>
      <c r="G55" s="157">
        <v>59</v>
      </c>
      <c r="H55" s="379">
        <v>1.6</v>
      </c>
      <c r="I55" s="379">
        <v>7.1</v>
      </c>
      <c r="J55" s="379">
        <v>5.9</v>
      </c>
      <c r="K55" s="379">
        <v>94</v>
      </c>
      <c r="L55" s="177"/>
      <c r="M55" s="177"/>
      <c r="N55" s="177"/>
      <c r="O55" s="177"/>
      <c r="P55" s="177"/>
      <c r="Q55" s="177"/>
    </row>
    <row r="56" spans="1:17">
      <c r="A56" s="481"/>
      <c r="B56" s="650"/>
      <c r="C56" s="651"/>
      <c r="D56" s="668"/>
      <c r="E56" s="174" t="s">
        <v>44</v>
      </c>
      <c r="F56" s="157">
        <v>48</v>
      </c>
      <c r="G56" s="157">
        <v>35</v>
      </c>
      <c r="H56" s="209"/>
      <c r="I56" s="209"/>
      <c r="J56" s="209"/>
      <c r="K56" s="209"/>
      <c r="L56" s="177"/>
      <c r="M56" s="177"/>
      <c r="N56" s="177"/>
      <c r="O56" s="177"/>
      <c r="P56" s="177"/>
      <c r="Q56" s="177"/>
    </row>
    <row r="57" spans="1:17">
      <c r="A57" s="481"/>
      <c r="B57" s="650"/>
      <c r="C57" s="651"/>
      <c r="D57" s="668"/>
      <c r="E57" s="174" t="s">
        <v>38</v>
      </c>
      <c r="F57" s="157">
        <v>7</v>
      </c>
      <c r="G57" s="157">
        <v>7</v>
      </c>
      <c r="H57" s="209"/>
      <c r="I57" s="209"/>
      <c r="J57" s="209"/>
      <c r="K57" s="209"/>
      <c r="L57" s="177"/>
      <c r="M57" s="177"/>
      <c r="N57" s="177"/>
      <c r="O57" s="177"/>
      <c r="P57" s="177"/>
      <c r="Q57" s="177"/>
    </row>
    <row r="58" spans="1:17">
      <c r="A58" s="481">
        <v>386</v>
      </c>
      <c r="B58" s="650" t="s">
        <v>47</v>
      </c>
      <c r="C58" s="651">
        <v>100</v>
      </c>
      <c r="D58" s="668"/>
      <c r="E58" s="174" t="s">
        <v>40</v>
      </c>
      <c r="F58" s="157">
        <v>62</v>
      </c>
      <c r="G58" s="157">
        <v>62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77"/>
    </row>
    <row r="59" spans="1:17">
      <c r="A59" s="481"/>
      <c r="B59" s="650"/>
      <c r="C59" s="651"/>
      <c r="D59" s="668"/>
      <c r="E59" s="174" t="s">
        <v>11</v>
      </c>
      <c r="F59" s="157">
        <v>13</v>
      </c>
      <c r="G59" s="157">
        <v>13</v>
      </c>
      <c r="H59" s="177"/>
      <c r="I59" s="177"/>
      <c r="J59" s="177"/>
      <c r="K59" s="177"/>
      <c r="L59" s="177"/>
      <c r="M59" s="177"/>
      <c r="N59" s="177"/>
      <c r="O59" s="177"/>
      <c r="P59" s="177"/>
      <c r="Q59" s="177"/>
    </row>
    <row r="60" spans="1:17">
      <c r="A60" s="481"/>
      <c r="B60" s="650"/>
      <c r="C60" s="651"/>
      <c r="D60" s="668"/>
      <c r="E60" s="174" t="s">
        <v>48</v>
      </c>
      <c r="F60" s="157">
        <v>28</v>
      </c>
      <c r="G60" s="157">
        <v>28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77"/>
    </row>
    <row r="61" spans="1:17">
      <c r="A61" s="481"/>
      <c r="B61" s="650"/>
      <c r="C61" s="651"/>
      <c r="D61" s="668"/>
      <c r="E61" s="174" t="s">
        <v>30</v>
      </c>
      <c r="F61" s="157">
        <v>4</v>
      </c>
      <c r="G61" s="157">
        <v>4</v>
      </c>
      <c r="H61" s="177"/>
      <c r="I61" s="177"/>
      <c r="J61" s="177"/>
      <c r="K61" s="177"/>
      <c r="L61" s="177"/>
      <c r="M61" s="177"/>
      <c r="N61" s="177"/>
      <c r="O61" s="177"/>
      <c r="P61" s="177"/>
      <c r="Q61" s="177"/>
    </row>
    <row r="62" spans="1:17">
      <c r="A62" s="481">
        <v>336</v>
      </c>
      <c r="B62" s="667" t="s">
        <v>278</v>
      </c>
      <c r="C62" s="183" t="s">
        <v>8</v>
      </c>
      <c r="D62" s="197"/>
      <c r="E62" s="647" t="s">
        <v>64</v>
      </c>
      <c r="F62" s="157">
        <v>108</v>
      </c>
      <c r="G62" s="157">
        <v>88</v>
      </c>
      <c r="H62" s="158">
        <v>15.9</v>
      </c>
      <c r="I62" s="158">
        <v>7.8</v>
      </c>
      <c r="J62" s="158">
        <v>3.2</v>
      </c>
      <c r="K62" s="158">
        <v>147</v>
      </c>
      <c r="L62" s="177"/>
      <c r="M62" s="177"/>
      <c r="N62" s="177"/>
      <c r="O62" s="177"/>
      <c r="P62" s="177"/>
      <c r="Q62" s="177"/>
    </row>
    <row r="63" spans="1:17">
      <c r="A63" s="481"/>
      <c r="B63" s="667"/>
      <c r="C63" s="183"/>
      <c r="D63" s="197"/>
      <c r="E63" s="647" t="s">
        <v>57</v>
      </c>
      <c r="F63" s="157">
        <v>7.6</v>
      </c>
      <c r="G63" s="157">
        <v>7.6</v>
      </c>
      <c r="H63" s="159"/>
      <c r="I63" s="159"/>
      <c r="J63" s="159"/>
      <c r="K63" s="159"/>
      <c r="L63" s="177"/>
      <c r="M63" s="177"/>
      <c r="N63" s="177"/>
      <c r="O63" s="177"/>
      <c r="P63" s="177"/>
      <c r="Q63" s="177"/>
    </row>
    <row r="64" spans="1:17">
      <c r="A64" s="481"/>
      <c r="B64" s="667"/>
      <c r="C64" s="183"/>
      <c r="D64" s="197"/>
      <c r="E64" s="647" t="s">
        <v>77</v>
      </c>
      <c r="F64" s="157">
        <v>31.2</v>
      </c>
      <c r="G64" s="157">
        <v>26</v>
      </c>
      <c r="H64" s="159"/>
      <c r="I64" s="159"/>
      <c r="J64" s="159"/>
      <c r="K64" s="159"/>
      <c r="L64" s="177"/>
      <c r="M64" s="177"/>
      <c r="N64" s="177"/>
      <c r="O64" s="177"/>
      <c r="P64" s="177"/>
      <c r="Q64" s="177"/>
    </row>
    <row r="65" spans="1:17">
      <c r="A65" s="481"/>
      <c r="B65" s="667"/>
      <c r="C65" s="183"/>
      <c r="D65" s="197"/>
      <c r="E65" s="647" t="s">
        <v>51</v>
      </c>
      <c r="F65" s="157">
        <v>10</v>
      </c>
      <c r="G65" s="157">
        <v>10</v>
      </c>
      <c r="H65" s="159"/>
      <c r="I65" s="159"/>
      <c r="J65" s="159"/>
      <c r="K65" s="159"/>
      <c r="L65" s="177"/>
      <c r="M65" s="177"/>
      <c r="N65" s="177"/>
      <c r="O65" s="177"/>
      <c r="P65" s="177"/>
      <c r="Q65" s="177"/>
    </row>
    <row r="66" spans="1:17">
      <c r="A66" s="481"/>
      <c r="B66" s="667"/>
      <c r="C66" s="183"/>
      <c r="D66" s="197"/>
      <c r="E66" s="647" t="s">
        <v>38</v>
      </c>
      <c r="F66" s="157">
        <v>7</v>
      </c>
      <c r="G66" s="157">
        <v>7</v>
      </c>
      <c r="H66" s="159"/>
      <c r="I66" s="159"/>
      <c r="J66" s="159"/>
      <c r="K66" s="159"/>
      <c r="L66" s="177"/>
      <c r="M66" s="177"/>
      <c r="N66" s="177"/>
      <c r="O66" s="177"/>
      <c r="P66" s="177"/>
      <c r="Q66" s="177"/>
    </row>
    <row r="67" spans="1:17">
      <c r="A67" s="481">
        <v>429</v>
      </c>
      <c r="B67" s="667" t="s">
        <v>198</v>
      </c>
      <c r="C67" s="183" t="s">
        <v>16</v>
      </c>
      <c r="D67" s="197"/>
      <c r="E67" s="647" t="s">
        <v>66</v>
      </c>
      <c r="F67" s="157">
        <v>203.4</v>
      </c>
      <c r="G67" s="157">
        <v>151.19999999999999</v>
      </c>
      <c r="H67" s="87">
        <v>3.78</v>
      </c>
      <c r="I67" s="87">
        <v>7.92</v>
      </c>
      <c r="J67" s="87">
        <v>29.9</v>
      </c>
      <c r="K67" s="55">
        <v>176</v>
      </c>
      <c r="L67" s="177"/>
      <c r="M67" s="177"/>
      <c r="N67" s="177"/>
      <c r="O67" s="177"/>
      <c r="P67" s="177"/>
      <c r="Q67" s="177"/>
    </row>
    <row r="68" spans="1:17">
      <c r="A68" s="481"/>
      <c r="B68" s="667"/>
      <c r="C68" s="183"/>
      <c r="D68" s="197"/>
      <c r="E68" s="647" t="s">
        <v>51</v>
      </c>
      <c r="F68" s="157">
        <v>28.8</v>
      </c>
      <c r="G68" s="157">
        <v>27</v>
      </c>
      <c r="H68" s="159"/>
      <c r="I68" s="159"/>
      <c r="J68" s="159"/>
      <c r="K68" s="159"/>
      <c r="L68" s="177"/>
      <c r="M68" s="177"/>
      <c r="N68" s="177"/>
      <c r="O68" s="177"/>
      <c r="P68" s="177"/>
      <c r="Q68" s="177"/>
    </row>
    <row r="69" spans="1:17">
      <c r="A69" s="481"/>
      <c r="B69" s="667"/>
      <c r="C69" s="183"/>
      <c r="D69" s="197"/>
      <c r="E69" s="647" t="s">
        <v>30</v>
      </c>
      <c r="F69" s="157">
        <v>8</v>
      </c>
      <c r="G69" s="157">
        <v>8</v>
      </c>
      <c r="H69" s="159"/>
      <c r="I69" s="159"/>
      <c r="J69" s="159"/>
      <c r="K69" s="159"/>
      <c r="L69" s="177"/>
      <c r="M69" s="177"/>
      <c r="N69" s="177"/>
      <c r="O69" s="177"/>
      <c r="P69" s="177"/>
      <c r="Q69" s="177"/>
    </row>
  </sheetData>
  <mergeCells count="34">
    <mergeCell ref="A67:A69"/>
    <mergeCell ref="B67:B69"/>
    <mergeCell ref="A50:A51"/>
    <mergeCell ref="A62:A66"/>
    <mergeCell ref="B62:B66"/>
    <mergeCell ref="B58:B61"/>
    <mergeCell ref="A58:A61"/>
    <mergeCell ref="B55:B57"/>
    <mergeCell ref="A55:A57"/>
    <mergeCell ref="B53:B54"/>
    <mergeCell ref="A53:A54"/>
    <mergeCell ref="B52:E52"/>
    <mergeCell ref="A45:A46"/>
    <mergeCell ref="B25:E25"/>
    <mergeCell ref="L4:Q4"/>
    <mergeCell ref="C4:D4"/>
    <mergeCell ref="A2:Q2"/>
    <mergeCell ref="A26:A28"/>
    <mergeCell ref="B26:B28"/>
    <mergeCell ref="A4:A5"/>
    <mergeCell ref="E4:E5"/>
    <mergeCell ref="F4:K4"/>
    <mergeCell ref="A24:A25"/>
    <mergeCell ref="A19:A20"/>
    <mergeCell ref="B19:B20"/>
    <mergeCell ref="A6:A9"/>
    <mergeCell ref="B6:B9"/>
    <mergeCell ref="B45:B46"/>
    <mergeCell ref="A10:A18"/>
    <mergeCell ref="B10:B18"/>
    <mergeCell ref="A29:A36"/>
    <mergeCell ref="B29:B36"/>
    <mergeCell ref="B37:B44"/>
    <mergeCell ref="A37:A4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6"/>
  <sheetViews>
    <sheetView workbookViewId="0">
      <selection activeCell="B6" sqref="B6:F76"/>
    </sheetView>
  </sheetViews>
  <sheetFormatPr defaultColWidth="9.140625" defaultRowHeight="15"/>
  <cols>
    <col min="1" max="1" width="5.28515625" style="20" customWidth="1"/>
    <col min="2" max="2" width="21.42578125" style="20" customWidth="1"/>
    <col min="3" max="4" width="6.7109375" style="20" customWidth="1"/>
    <col min="5" max="5" width="17.5703125" style="20" customWidth="1"/>
    <col min="6" max="17" width="6.7109375" style="20" customWidth="1"/>
    <col min="18" max="16384" width="9.140625" style="20"/>
  </cols>
  <sheetData>
    <row r="1" spans="1:17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7">
      <c r="A2" s="482" t="s">
        <v>403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</row>
    <row r="3" spans="1:17">
      <c r="A3" s="34"/>
      <c r="B3" s="34"/>
      <c r="C3" s="34"/>
      <c r="D3" s="34"/>
      <c r="E3" s="34"/>
      <c r="F3" s="34"/>
      <c r="G3" s="34"/>
      <c r="H3" s="72" t="s">
        <v>234</v>
      </c>
      <c r="I3" s="34"/>
      <c r="J3" s="34"/>
      <c r="K3" s="34"/>
      <c r="L3" s="34"/>
      <c r="M3" s="34"/>
      <c r="N3" s="34"/>
      <c r="O3" s="34"/>
      <c r="P3" s="34"/>
      <c r="Q3" s="34"/>
    </row>
    <row r="4" spans="1:17" ht="26.25" customHeight="1">
      <c r="A4" s="476" t="s">
        <v>20</v>
      </c>
      <c r="B4" s="95" t="s">
        <v>21</v>
      </c>
      <c r="C4" s="476" t="s">
        <v>112</v>
      </c>
      <c r="D4" s="476"/>
      <c r="E4" s="499" t="s">
        <v>22</v>
      </c>
      <c r="F4" s="478" t="s">
        <v>123</v>
      </c>
      <c r="G4" s="478"/>
      <c r="H4" s="478"/>
      <c r="I4" s="478"/>
      <c r="J4" s="478"/>
      <c r="K4" s="478"/>
      <c r="L4" s="478" t="s">
        <v>186</v>
      </c>
      <c r="M4" s="478"/>
      <c r="N4" s="478"/>
      <c r="O4" s="478"/>
      <c r="P4" s="478"/>
      <c r="Q4" s="478"/>
    </row>
    <row r="5" spans="1:17" ht="25.5" customHeight="1">
      <c r="A5" s="476"/>
      <c r="B5" s="65" t="s">
        <v>132</v>
      </c>
      <c r="C5" s="64" t="s">
        <v>124</v>
      </c>
      <c r="D5" s="64" t="s">
        <v>205</v>
      </c>
      <c r="E5" s="499"/>
      <c r="F5" s="60" t="s">
        <v>23</v>
      </c>
      <c r="G5" s="60" t="s">
        <v>24</v>
      </c>
      <c r="H5" s="60" t="s">
        <v>25</v>
      </c>
      <c r="I5" s="60" t="s">
        <v>26</v>
      </c>
      <c r="J5" s="60" t="s">
        <v>27</v>
      </c>
      <c r="K5" s="60" t="s">
        <v>28</v>
      </c>
      <c r="L5" s="60" t="s">
        <v>23</v>
      </c>
      <c r="M5" s="60" t="s">
        <v>24</v>
      </c>
      <c r="N5" s="60" t="s">
        <v>25</v>
      </c>
      <c r="O5" s="60" t="s">
        <v>26</v>
      </c>
      <c r="P5" s="60" t="s">
        <v>27</v>
      </c>
      <c r="Q5" s="60" t="s">
        <v>28</v>
      </c>
    </row>
    <row r="6" spans="1:17" ht="15" customHeight="1">
      <c r="A6" s="112">
        <v>106</v>
      </c>
      <c r="B6" s="587" t="s">
        <v>288</v>
      </c>
      <c r="C6" s="90">
        <v>50</v>
      </c>
      <c r="D6" s="90">
        <v>50</v>
      </c>
      <c r="E6" s="324" t="s">
        <v>408</v>
      </c>
      <c r="F6" s="341">
        <v>53.5</v>
      </c>
      <c r="G6" s="280">
        <v>50</v>
      </c>
      <c r="H6" s="53">
        <v>0.4</v>
      </c>
      <c r="I6" s="53">
        <v>0.05</v>
      </c>
      <c r="J6" s="53">
        <v>1.25</v>
      </c>
      <c r="K6" s="53">
        <v>7</v>
      </c>
      <c r="L6" s="48">
        <v>53.5</v>
      </c>
      <c r="M6" s="280">
        <v>50</v>
      </c>
      <c r="N6" s="53">
        <v>0.4</v>
      </c>
      <c r="O6" s="53">
        <v>0.1</v>
      </c>
      <c r="P6" s="53">
        <v>1.3</v>
      </c>
      <c r="Q6" s="53">
        <v>7</v>
      </c>
    </row>
    <row r="7" spans="1:17" ht="15.75" customHeight="1">
      <c r="A7" s="504">
        <v>337</v>
      </c>
      <c r="B7" s="638" t="s">
        <v>278</v>
      </c>
      <c r="C7" s="179">
        <v>100</v>
      </c>
      <c r="D7" s="179">
        <v>120</v>
      </c>
      <c r="E7" s="180" t="s">
        <v>97</v>
      </c>
      <c r="F7" s="277">
        <v>108</v>
      </c>
      <c r="G7" s="277">
        <v>88</v>
      </c>
      <c r="H7" s="182">
        <v>15.9</v>
      </c>
      <c r="I7" s="182">
        <v>7.8</v>
      </c>
      <c r="J7" s="182">
        <v>3.2</v>
      </c>
      <c r="K7" s="182">
        <v>147</v>
      </c>
      <c r="L7" s="181">
        <v>129.6</v>
      </c>
      <c r="M7" s="181">
        <v>105.6</v>
      </c>
      <c r="N7" s="182">
        <v>19.100000000000001</v>
      </c>
      <c r="O7" s="182">
        <v>9.3000000000000007</v>
      </c>
      <c r="P7" s="182">
        <v>3.8</v>
      </c>
      <c r="Q7" s="182">
        <v>176.4</v>
      </c>
    </row>
    <row r="8" spans="1:17">
      <c r="A8" s="505"/>
      <c r="B8" s="639"/>
      <c r="C8" s="183"/>
      <c r="D8" s="183"/>
      <c r="E8" s="180" t="s">
        <v>87</v>
      </c>
      <c r="F8" s="277">
        <v>5</v>
      </c>
      <c r="G8" s="277">
        <v>5</v>
      </c>
      <c r="H8" s="174"/>
      <c r="I8" s="174"/>
      <c r="J8" s="174"/>
      <c r="K8" s="174"/>
      <c r="L8" s="277">
        <v>6</v>
      </c>
      <c r="M8" s="277">
        <v>6</v>
      </c>
      <c r="N8" s="174"/>
      <c r="O8" s="174"/>
      <c r="P8" s="174"/>
      <c r="Q8" s="174"/>
    </row>
    <row r="9" spans="1:17">
      <c r="A9" s="505"/>
      <c r="B9" s="639"/>
      <c r="C9" s="183"/>
      <c r="D9" s="183"/>
      <c r="E9" s="180" t="s">
        <v>239</v>
      </c>
      <c r="F9" s="181">
        <v>6.5</v>
      </c>
      <c r="G9" s="181">
        <v>6.5</v>
      </c>
      <c r="H9" s="174"/>
      <c r="I9" s="174"/>
      <c r="J9" s="174"/>
      <c r="K9" s="174"/>
      <c r="L9" s="277">
        <v>7</v>
      </c>
      <c r="M9" s="277">
        <v>7</v>
      </c>
      <c r="N9" s="174"/>
      <c r="O9" s="174"/>
      <c r="P9" s="174"/>
      <c r="Q9" s="174"/>
    </row>
    <row r="10" spans="1:17">
      <c r="A10" s="505"/>
      <c r="B10" s="639"/>
      <c r="C10" s="183"/>
      <c r="D10" s="183"/>
      <c r="E10" s="180" t="s">
        <v>77</v>
      </c>
      <c r="F10" s="181">
        <v>29.3</v>
      </c>
      <c r="G10" s="181">
        <v>26</v>
      </c>
      <c r="H10" s="174"/>
      <c r="I10" s="174"/>
      <c r="J10" s="174"/>
      <c r="K10" s="174"/>
      <c r="L10" s="181">
        <v>35.1</v>
      </c>
      <c r="M10" s="181">
        <v>31.2</v>
      </c>
      <c r="N10" s="174"/>
      <c r="O10" s="174"/>
      <c r="P10" s="174"/>
      <c r="Q10" s="174"/>
    </row>
    <row r="11" spans="1:17">
      <c r="A11" s="505"/>
      <c r="B11" s="639"/>
      <c r="C11" s="183"/>
      <c r="D11" s="183"/>
      <c r="E11" s="180" t="s">
        <v>51</v>
      </c>
      <c r="F11" s="277">
        <v>10</v>
      </c>
      <c r="G11" s="277">
        <v>10</v>
      </c>
      <c r="H11" s="174"/>
      <c r="I11" s="174"/>
      <c r="J11" s="174"/>
      <c r="K11" s="174"/>
      <c r="L11" s="277">
        <v>10</v>
      </c>
      <c r="M11" s="277">
        <v>10</v>
      </c>
      <c r="N11" s="174"/>
      <c r="O11" s="174"/>
      <c r="P11" s="174"/>
      <c r="Q11" s="174"/>
    </row>
    <row r="12" spans="1:17">
      <c r="A12" s="505"/>
      <c r="B12" s="639"/>
      <c r="C12" s="183"/>
      <c r="D12" s="183"/>
      <c r="E12" s="180" t="s">
        <v>87</v>
      </c>
      <c r="F12" s="181">
        <v>2.6</v>
      </c>
      <c r="G12" s="181">
        <v>2.6</v>
      </c>
      <c r="H12" s="174"/>
      <c r="I12" s="174"/>
      <c r="J12" s="174"/>
      <c r="K12" s="174"/>
      <c r="L12" s="181">
        <v>3.1</v>
      </c>
      <c r="M12" s="181">
        <v>3.1</v>
      </c>
      <c r="N12" s="174"/>
      <c r="O12" s="174"/>
      <c r="P12" s="174"/>
      <c r="Q12" s="174"/>
    </row>
    <row r="13" spans="1:17">
      <c r="A13" s="506"/>
      <c r="B13" s="640"/>
      <c r="C13" s="183"/>
      <c r="D13" s="183"/>
      <c r="E13" s="279" t="s">
        <v>279</v>
      </c>
      <c r="F13" s="181"/>
      <c r="G13" s="278">
        <v>34</v>
      </c>
      <c r="H13" s="174"/>
      <c r="I13" s="174"/>
      <c r="J13" s="174"/>
      <c r="K13" s="174"/>
      <c r="L13" s="181"/>
      <c r="M13" s="278">
        <v>41</v>
      </c>
      <c r="N13" s="174"/>
      <c r="O13" s="174"/>
      <c r="P13" s="174"/>
      <c r="Q13" s="174"/>
    </row>
    <row r="14" spans="1:17">
      <c r="A14" s="508">
        <v>415</v>
      </c>
      <c r="B14" s="638" t="s">
        <v>208</v>
      </c>
      <c r="C14" s="179">
        <v>130</v>
      </c>
      <c r="D14" s="179">
        <v>150</v>
      </c>
      <c r="E14" s="139" t="s">
        <v>73</v>
      </c>
      <c r="F14" s="641">
        <v>44</v>
      </c>
      <c r="G14" s="201">
        <v>44</v>
      </c>
      <c r="H14" s="82">
        <v>3</v>
      </c>
      <c r="I14" s="82">
        <v>5.2</v>
      </c>
      <c r="J14" s="82">
        <v>28</v>
      </c>
      <c r="K14" s="82">
        <v>174</v>
      </c>
      <c r="L14" s="141">
        <v>51</v>
      </c>
      <c r="M14" s="141">
        <v>51</v>
      </c>
      <c r="N14" s="160">
        <v>3.5</v>
      </c>
      <c r="O14" s="160">
        <v>6</v>
      </c>
      <c r="P14" s="160">
        <v>32.4</v>
      </c>
      <c r="Q14" s="160">
        <v>198</v>
      </c>
    </row>
    <row r="15" spans="1:17" ht="15" customHeight="1">
      <c r="A15" s="509"/>
      <c r="B15" s="639"/>
      <c r="C15" s="197"/>
      <c r="D15" s="197"/>
      <c r="E15" s="139" t="s">
        <v>222</v>
      </c>
      <c r="F15" s="641">
        <v>94</v>
      </c>
      <c r="G15" s="201">
        <v>94</v>
      </c>
      <c r="H15" s="185"/>
      <c r="I15" s="185"/>
      <c r="J15" s="185"/>
      <c r="K15" s="185"/>
      <c r="L15" s="141">
        <v>108</v>
      </c>
      <c r="M15" s="141">
        <v>108</v>
      </c>
      <c r="N15" s="177"/>
      <c r="O15" s="177"/>
      <c r="P15" s="177"/>
      <c r="Q15" s="177"/>
    </row>
    <row r="16" spans="1:17">
      <c r="A16" s="510"/>
      <c r="B16" s="640"/>
      <c r="C16" s="197"/>
      <c r="D16" s="197"/>
      <c r="E16" s="139" t="s">
        <v>176</v>
      </c>
      <c r="F16" s="642">
        <v>5.5</v>
      </c>
      <c r="G16" s="81">
        <v>5.5</v>
      </c>
      <c r="H16" s="185"/>
      <c r="I16" s="185"/>
      <c r="J16" s="185"/>
      <c r="K16" s="185"/>
      <c r="L16" s="141">
        <v>6.3</v>
      </c>
      <c r="M16" s="141">
        <v>6.3</v>
      </c>
      <c r="N16" s="177"/>
      <c r="O16" s="177"/>
      <c r="P16" s="177"/>
      <c r="Q16" s="177"/>
    </row>
    <row r="17" spans="1:17" ht="15" customHeight="1">
      <c r="A17" s="441">
        <v>493</v>
      </c>
      <c r="B17" s="643" t="s">
        <v>148</v>
      </c>
      <c r="C17" s="372">
        <v>200</v>
      </c>
      <c r="D17" s="372">
        <v>200</v>
      </c>
      <c r="E17" s="323" t="s">
        <v>31</v>
      </c>
      <c r="F17" s="644">
        <v>1</v>
      </c>
      <c r="G17" s="113">
        <v>1</v>
      </c>
      <c r="H17" s="53">
        <v>0.1</v>
      </c>
      <c r="I17" s="53">
        <v>0</v>
      </c>
      <c r="J17" s="55">
        <v>15</v>
      </c>
      <c r="K17" s="55">
        <v>60</v>
      </c>
      <c r="L17" s="49">
        <v>1</v>
      </c>
      <c r="M17" s="49">
        <v>1</v>
      </c>
      <c r="N17" s="54">
        <v>0.1</v>
      </c>
      <c r="O17" s="54">
        <v>0</v>
      </c>
      <c r="P17" s="87">
        <v>15</v>
      </c>
      <c r="Q17" s="87">
        <v>60</v>
      </c>
    </row>
    <row r="18" spans="1:17">
      <c r="A18" s="441"/>
      <c r="B18" s="643"/>
      <c r="C18" s="372"/>
      <c r="D18" s="372"/>
      <c r="E18" s="323" t="s">
        <v>32</v>
      </c>
      <c r="F18" s="644">
        <v>13</v>
      </c>
      <c r="G18" s="113">
        <v>13</v>
      </c>
      <c r="H18" s="40"/>
      <c r="I18" s="40"/>
      <c r="J18" s="42"/>
      <c r="K18" s="42"/>
      <c r="L18" s="113">
        <v>13</v>
      </c>
      <c r="M18" s="113">
        <v>13</v>
      </c>
      <c r="N18" s="54"/>
      <c r="O18" s="54"/>
      <c r="P18" s="87"/>
      <c r="Q18" s="87"/>
    </row>
    <row r="19" spans="1:17">
      <c r="A19" s="378">
        <v>111</v>
      </c>
      <c r="B19" s="586" t="s">
        <v>310</v>
      </c>
      <c r="C19" s="89">
        <v>40</v>
      </c>
      <c r="D19" s="89">
        <v>60</v>
      </c>
      <c r="E19" s="323" t="s">
        <v>311</v>
      </c>
      <c r="F19" s="324">
        <v>40</v>
      </c>
      <c r="G19" s="324">
        <v>40</v>
      </c>
      <c r="H19" s="325">
        <v>3</v>
      </c>
      <c r="I19" s="325">
        <v>1.1599999999999999</v>
      </c>
      <c r="J19" s="325">
        <v>20.5</v>
      </c>
      <c r="K19" s="325">
        <v>104</v>
      </c>
      <c r="L19" s="324">
        <v>60</v>
      </c>
      <c r="M19" s="324">
        <v>60</v>
      </c>
      <c r="N19" s="325">
        <v>4.5</v>
      </c>
      <c r="O19" s="325">
        <v>1.8</v>
      </c>
      <c r="P19" s="325">
        <v>30.8</v>
      </c>
      <c r="Q19" s="325">
        <v>137</v>
      </c>
    </row>
    <row r="20" spans="1:17">
      <c r="A20" s="265">
        <v>101</v>
      </c>
      <c r="B20" s="587" t="s">
        <v>172</v>
      </c>
      <c r="C20" s="89">
        <v>13.5</v>
      </c>
      <c r="D20" s="89">
        <v>20</v>
      </c>
      <c r="E20" s="339" t="s">
        <v>72</v>
      </c>
      <c r="F20" s="340">
        <v>13.7</v>
      </c>
      <c r="G20" s="48">
        <v>13.5</v>
      </c>
      <c r="H20" s="53">
        <v>2.6</v>
      </c>
      <c r="I20" s="53">
        <v>2.6</v>
      </c>
      <c r="J20" s="53">
        <v>0</v>
      </c>
      <c r="K20" s="53">
        <v>35</v>
      </c>
      <c r="L20" s="280">
        <v>20.5</v>
      </c>
      <c r="M20" s="280">
        <v>20</v>
      </c>
      <c r="N20" s="53">
        <v>3.8</v>
      </c>
      <c r="O20" s="53">
        <v>3.8</v>
      </c>
      <c r="P20" s="53">
        <v>0</v>
      </c>
      <c r="Q20" s="53">
        <v>52</v>
      </c>
    </row>
    <row r="21" spans="1:17">
      <c r="A21" s="118">
        <v>112</v>
      </c>
      <c r="B21" s="587" t="s">
        <v>130</v>
      </c>
      <c r="C21" s="90">
        <v>140</v>
      </c>
      <c r="D21" s="89">
        <v>140</v>
      </c>
      <c r="E21" s="323" t="s">
        <v>58</v>
      </c>
      <c r="F21" s="324">
        <v>140</v>
      </c>
      <c r="G21" s="113">
        <v>140</v>
      </c>
      <c r="H21" s="53">
        <v>0.5</v>
      </c>
      <c r="I21" s="53">
        <v>0.5</v>
      </c>
      <c r="J21" s="53">
        <v>13.7</v>
      </c>
      <c r="K21" s="53">
        <v>66.2</v>
      </c>
      <c r="L21" s="113">
        <v>140</v>
      </c>
      <c r="M21" s="113">
        <v>140</v>
      </c>
      <c r="N21" s="53">
        <v>0.5</v>
      </c>
      <c r="O21" s="53">
        <v>0.5</v>
      </c>
      <c r="P21" s="53">
        <v>13.7</v>
      </c>
      <c r="Q21" s="53">
        <v>66.2</v>
      </c>
    </row>
    <row r="22" spans="1:17">
      <c r="A22" s="503"/>
      <c r="B22" s="618" t="s">
        <v>157</v>
      </c>
      <c r="C22" s="197"/>
      <c r="D22" s="197"/>
      <c r="E22" s="645"/>
      <c r="F22" s="173"/>
      <c r="G22" s="159"/>
      <c r="H22" s="186">
        <f>SUM(H6:H21)</f>
        <v>25.500000000000004</v>
      </c>
      <c r="I22" s="186">
        <f t="shared" ref="I22:Q22" si="0">SUM(I6:I21)</f>
        <v>17.310000000000002</v>
      </c>
      <c r="J22" s="186">
        <f t="shared" si="0"/>
        <v>81.650000000000006</v>
      </c>
      <c r="K22" s="186">
        <f t="shared" si="0"/>
        <v>593.20000000000005</v>
      </c>
      <c r="L22" s="186"/>
      <c r="M22" s="186"/>
      <c r="N22" s="186">
        <f t="shared" si="0"/>
        <v>31.900000000000002</v>
      </c>
      <c r="O22" s="186">
        <f t="shared" si="0"/>
        <v>21.5</v>
      </c>
      <c r="P22" s="186">
        <f t="shared" si="0"/>
        <v>97</v>
      </c>
      <c r="Q22" s="186">
        <f t="shared" si="0"/>
        <v>696.6</v>
      </c>
    </row>
    <row r="23" spans="1:17">
      <c r="A23" s="503"/>
      <c r="B23" s="593" t="s">
        <v>131</v>
      </c>
      <c r="C23" s="594"/>
      <c r="D23" s="594"/>
      <c r="E23" s="595"/>
      <c r="F23" s="173"/>
      <c r="G23" s="159"/>
      <c r="H23" s="159"/>
      <c r="I23" s="159"/>
      <c r="J23" s="159"/>
      <c r="K23" s="159"/>
      <c r="L23" s="177"/>
      <c r="M23" s="177"/>
      <c r="N23" s="177"/>
      <c r="O23" s="177"/>
      <c r="P23" s="177"/>
      <c r="Q23" s="177"/>
    </row>
    <row r="24" spans="1:17" ht="15" customHeight="1">
      <c r="A24" s="504">
        <v>76</v>
      </c>
      <c r="B24" s="638" t="s">
        <v>411</v>
      </c>
      <c r="C24" s="179">
        <v>60</v>
      </c>
      <c r="D24" s="179">
        <v>100</v>
      </c>
      <c r="E24" s="613" t="s">
        <v>34</v>
      </c>
      <c r="F24" s="598">
        <v>17.600000000000001</v>
      </c>
      <c r="G24" s="135">
        <v>13.2</v>
      </c>
      <c r="H24" s="172">
        <v>0.78</v>
      </c>
      <c r="I24" s="172">
        <v>6.4</v>
      </c>
      <c r="J24" s="172">
        <v>4</v>
      </c>
      <c r="K24" s="172">
        <v>78</v>
      </c>
      <c r="L24" s="275">
        <v>29.4</v>
      </c>
      <c r="M24" s="275">
        <v>22</v>
      </c>
      <c r="N24" s="172">
        <v>1.3</v>
      </c>
      <c r="O24" s="172">
        <v>10.8</v>
      </c>
      <c r="P24" s="172">
        <v>6.8</v>
      </c>
      <c r="Q24" s="172">
        <v>130</v>
      </c>
    </row>
    <row r="25" spans="1:17">
      <c r="A25" s="505"/>
      <c r="B25" s="639"/>
      <c r="C25" s="183"/>
      <c r="D25" s="183"/>
      <c r="E25" s="613" t="s">
        <v>44</v>
      </c>
      <c r="F25" s="598">
        <v>11.4</v>
      </c>
      <c r="G25" s="275">
        <v>9</v>
      </c>
      <c r="H25" s="187"/>
      <c r="I25" s="187"/>
      <c r="J25" s="187"/>
      <c r="K25" s="187"/>
      <c r="L25" s="275">
        <v>19</v>
      </c>
      <c r="M25" s="275">
        <v>15</v>
      </c>
      <c r="N25" s="188"/>
      <c r="O25" s="188"/>
      <c r="P25" s="188"/>
      <c r="Q25" s="188"/>
    </row>
    <row r="26" spans="1:17">
      <c r="A26" s="505"/>
      <c r="B26" s="639"/>
      <c r="C26" s="183"/>
      <c r="D26" s="183"/>
      <c r="E26" s="613" t="s">
        <v>36</v>
      </c>
      <c r="F26" s="598">
        <v>7.8</v>
      </c>
      <c r="G26" s="275">
        <v>6</v>
      </c>
      <c r="H26" s="187"/>
      <c r="I26" s="187"/>
      <c r="J26" s="187"/>
      <c r="K26" s="187"/>
      <c r="L26" s="275">
        <v>13</v>
      </c>
      <c r="M26" s="275">
        <v>10</v>
      </c>
      <c r="N26" s="188"/>
      <c r="O26" s="188"/>
      <c r="P26" s="188"/>
      <c r="Q26" s="188"/>
    </row>
    <row r="27" spans="1:17">
      <c r="A27" s="505"/>
      <c r="B27" s="639"/>
      <c r="C27" s="183"/>
      <c r="D27" s="183"/>
      <c r="E27" s="613" t="s">
        <v>45</v>
      </c>
      <c r="F27" s="598">
        <v>22.8</v>
      </c>
      <c r="G27" s="275">
        <v>18</v>
      </c>
      <c r="H27" s="187"/>
      <c r="I27" s="187"/>
      <c r="J27" s="187"/>
      <c r="K27" s="187"/>
      <c r="L27" s="275">
        <v>38</v>
      </c>
      <c r="M27" s="275">
        <v>30</v>
      </c>
      <c r="N27" s="188"/>
      <c r="O27" s="188"/>
      <c r="P27" s="188"/>
      <c r="Q27" s="188"/>
    </row>
    <row r="28" spans="1:17">
      <c r="A28" s="505"/>
      <c r="B28" s="639"/>
      <c r="C28" s="183"/>
      <c r="D28" s="183"/>
      <c r="E28" s="613" t="s">
        <v>35</v>
      </c>
      <c r="F28" s="598">
        <v>10.8</v>
      </c>
      <c r="G28" s="275">
        <v>9</v>
      </c>
      <c r="H28" s="187"/>
      <c r="I28" s="187"/>
      <c r="J28" s="187"/>
      <c r="K28" s="187"/>
      <c r="L28" s="275">
        <v>18</v>
      </c>
      <c r="M28" s="275">
        <v>15</v>
      </c>
      <c r="N28" s="188"/>
      <c r="O28" s="188"/>
      <c r="P28" s="188"/>
      <c r="Q28" s="188"/>
    </row>
    <row r="29" spans="1:17">
      <c r="A29" s="506"/>
      <c r="B29" s="640"/>
      <c r="C29" s="183"/>
      <c r="D29" s="183"/>
      <c r="E29" s="613" t="s">
        <v>38</v>
      </c>
      <c r="F29" s="598">
        <v>6.5</v>
      </c>
      <c r="G29" s="135">
        <v>6.5</v>
      </c>
      <c r="H29" s="187"/>
      <c r="I29" s="187"/>
      <c r="J29" s="187"/>
      <c r="K29" s="187"/>
      <c r="L29" s="135">
        <v>7.5</v>
      </c>
      <c r="M29" s="135">
        <v>7.5</v>
      </c>
      <c r="N29" s="188"/>
      <c r="O29" s="188"/>
      <c r="P29" s="188"/>
      <c r="Q29" s="188"/>
    </row>
    <row r="30" spans="1:17" ht="15" customHeight="1">
      <c r="A30" s="486" t="s">
        <v>241</v>
      </c>
      <c r="B30" s="583" t="s">
        <v>308</v>
      </c>
      <c r="C30" s="150" t="s">
        <v>136</v>
      </c>
      <c r="D30" s="150" t="s">
        <v>298</v>
      </c>
      <c r="E30" s="139" t="s">
        <v>238</v>
      </c>
      <c r="F30" s="140">
        <v>41.6</v>
      </c>
      <c r="G30" s="140">
        <v>24</v>
      </c>
      <c r="H30" s="189">
        <v>1.6</v>
      </c>
      <c r="I30" s="189">
        <v>4.0999999999999996</v>
      </c>
      <c r="J30" s="189">
        <v>11.6</v>
      </c>
      <c r="K30" s="189">
        <v>99.2</v>
      </c>
      <c r="L30" s="140">
        <v>52.1</v>
      </c>
      <c r="M30" s="140">
        <v>30</v>
      </c>
      <c r="N30" s="160">
        <v>2.1</v>
      </c>
      <c r="O30" s="160">
        <v>5.0999999999999996</v>
      </c>
      <c r="P30" s="160">
        <v>14.5</v>
      </c>
      <c r="Q30" s="160">
        <v>112.5</v>
      </c>
    </row>
    <row r="31" spans="1:17">
      <c r="A31" s="487"/>
      <c r="B31" s="584"/>
      <c r="C31" s="150"/>
      <c r="D31" s="190"/>
      <c r="E31" s="139" t="s">
        <v>34</v>
      </c>
      <c r="F31" s="140">
        <v>26.4</v>
      </c>
      <c r="G31" s="140">
        <v>20</v>
      </c>
      <c r="H31" s="154"/>
      <c r="I31" s="154"/>
      <c r="J31" s="154"/>
      <c r="K31" s="154"/>
      <c r="L31" s="140">
        <v>33</v>
      </c>
      <c r="M31" s="140">
        <v>25</v>
      </c>
      <c r="N31" s="153"/>
      <c r="O31" s="153"/>
      <c r="P31" s="153"/>
      <c r="Q31" s="169"/>
    </row>
    <row r="32" spans="1:17">
      <c r="A32" s="487"/>
      <c r="B32" s="584"/>
      <c r="C32" s="191"/>
      <c r="D32" s="190"/>
      <c r="E32" s="139" t="s">
        <v>73</v>
      </c>
      <c r="F32" s="140">
        <v>8</v>
      </c>
      <c r="G32" s="140">
        <v>8</v>
      </c>
      <c r="H32" s="154"/>
      <c r="I32" s="154"/>
      <c r="J32" s="154"/>
      <c r="K32" s="154"/>
      <c r="L32" s="140">
        <v>10</v>
      </c>
      <c r="M32" s="140">
        <v>10</v>
      </c>
      <c r="N32" s="153"/>
      <c r="O32" s="153"/>
      <c r="P32" s="153"/>
      <c r="Q32" s="169"/>
    </row>
    <row r="33" spans="1:17">
      <c r="A33" s="487"/>
      <c r="B33" s="584"/>
      <c r="C33" s="191"/>
      <c r="D33" s="190"/>
      <c r="E33" s="139" t="s">
        <v>36</v>
      </c>
      <c r="F33" s="140">
        <v>10</v>
      </c>
      <c r="G33" s="140">
        <v>8</v>
      </c>
      <c r="H33" s="154"/>
      <c r="I33" s="154"/>
      <c r="J33" s="154"/>
      <c r="K33" s="154"/>
      <c r="L33" s="140">
        <v>12.5</v>
      </c>
      <c r="M33" s="140">
        <v>10</v>
      </c>
      <c r="N33" s="153"/>
      <c r="O33" s="153"/>
      <c r="P33" s="153"/>
      <c r="Q33" s="169"/>
    </row>
    <row r="34" spans="1:17">
      <c r="A34" s="487"/>
      <c r="B34" s="584"/>
      <c r="C34" s="191"/>
      <c r="D34" s="190"/>
      <c r="E34" s="139" t="s">
        <v>35</v>
      </c>
      <c r="F34" s="140">
        <v>9.6</v>
      </c>
      <c r="G34" s="140">
        <v>8</v>
      </c>
      <c r="H34" s="154"/>
      <c r="I34" s="154"/>
      <c r="J34" s="154"/>
      <c r="K34" s="154"/>
      <c r="L34" s="151">
        <v>12</v>
      </c>
      <c r="M34" s="151">
        <v>10</v>
      </c>
      <c r="N34" s="153"/>
      <c r="O34" s="153"/>
      <c r="P34" s="153"/>
      <c r="Q34" s="153"/>
    </row>
    <row r="35" spans="1:17">
      <c r="A35" s="487"/>
      <c r="B35" s="584"/>
      <c r="C35" s="191"/>
      <c r="D35" s="190"/>
      <c r="E35" s="139" t="s">
        <v>176</v>
      </c>
      <c r="F35" s="140">
        <v>3</v>
      </c>
      <c r="G35" s="140">
        <v>3</v>
      </c>
      <c r="H35" s="154"/>
      <c r="I35" s="154"/>
      <c r="J35" s="154"/>
      <c r="K35" s="154"/>
      <c r="L35" s="151">
        <v>3.5</v>
      </c>
      <c r="M35" s="151">
        <v>3.5</v>
      </c>
      <c r="N35" s="153"/>
      <c r="O35" s="153"/>
      <c r="P35" s="153"/>
      <c r="Q35" s="153"/>
    </row>
    <row r="36" spans="1:17">
      <c r="A36" s="487"/>
      <c r="B36" s="584"/>
      <c r="C36" s="191"/>
      <c r="D36" s="192"/>
      <c r="E36" s="193" t="s">
        <v>185</v>
      </c>
      <c r="F36" s="194">
        <v>24</v>
      </c>
      <c r="G36" s="194">
        <v>15</v>
      </c>
      <c r="H36" s="389"/>
      <c r="I36" s="389"/>
      <c r="J36" s="389"/>
      <c r="K36" s="389"/>
      <c r="L36" s="98">
        <v>40</v>
      </c>
      <c r="M36" s="98">
        <v>25</v>
      </c>
      <c r="N36" s="99"/>
      <c r="O36" s="99"/>
      <c r="P36" s="99"/>
      <c r="Q36" s="99"/>
    </row>
    <row r="37" spans="1:17">
      <c r="A37" s="488"/>
      <c r="B37" s="585"/>
      <c r="C37" s="191"/>
      <c r="D37" s="196"/>
      <c r="E37" s="139" t="s">
        <v>122</v>
      </c>
      <c r="F37" s="140">
        <v>1</v>
      </c>
      <c r="G37" s="140">
        <v>1</v>
      </c>
      <c r="H37" s="154"/>
      <c r="I37" s="154"/>
      <c r="J37" s="154"/>
      <c r="K37" s="154"/>
      <c r="L37" s="151">
        <v>1</v>
      </c>
      <c r="M37" s="151">
        <v>1</v>
      </c>
      <c r="N37" s="153"/>
      <c r="O37" s="153"/>
      <c r="P37" s="153"/>
      <c r="Q37" s="153"/>
    </row>
    <row r="38" spans="1:17">
      <c r="A38" s="139">
        <v>372</v>
      </c>
      <c r="B38" s="139" t="s">
        <v>270</v>
      </c>
      <c r="C38" s="139" t="s">
        <v>195</v>
      </c>
      <c r="D38" s="183" t="s">
        <v>178</v>
      </c>
      <c r="E38" s="139" t="s">
        <v>272</v>
      </c>
      <c r="F38" s="269">
        <v>45</v>
      </c>
      <c r="G38" s="269">
        <v>36</v>
      </c>
      <c r="H38" s="152">
        <v>6.8</v>
      </c>
      <c r="I38" s="152">
        <v>6.64</v>
      </c>
      <c r="J38" s="152">
        <v>3.2</v>
      </c>
      <c r="K38" s="152">
        <v>108.4</v>
      </c>
      <c r="L38" s="301">
        <v>56</v>
      </c>
      <c r="M38" s="301">
        <v>40</v>
      </c>
      <c r="N38" s="406">
        <v>8.5</v>
      </c>
      <c r="O38" s="406">
        <v>8.3000000000000007</v>
      </c>
      <c r="P38" s="406">
        <v>4</v>
      </c>
      <c r="Q38" s="406">
        <v>123</v>
      </c>
    </row>
    <row r="39" spans="1:17">
      <c r="A39" s="139">
        <v>442</v>
      </c>
      <c r="B39" s="139" t="s">
        <v>271</v>
      </c>
      <c r="C39" s="139"/>
      <c r="D39" s="197"/>
      <c r="E39" s="139" t="s">
        <v>41</v>
      </c>
      <c r="F39" s="269">
        <v>4</v>
      </c>
      <c r="G39" s="269">
        <v>4</v>
      </c>
      <c r="H39" s="407"/>
      <c r="I39" s="407"/>
      <c r="J39" s="407"/>
      <c r="K39" s="407"/>
      <c r="L39" s="301">
        <v>5</v>
      </c>
      <c r="M39" s="301">
        <v>5</v>
      </c>
      <c r="N39" s="408"/>
      <c r="O39" s="408"/>
      <c r="P39" s="408"/>
      <c r="Q39" s="408"/>
    </row>
    <row r="40" spans="1:17">
      <c r="A40" s="199"/>
      <c r="B40" s="240"/>
      <c r="C40" s="197"/>
      <c r="D40" s="197"/>
      <c r="E40" s="139" t="s">
        <v>273</v>
      </c>
      <c r="F40" s="269">
        <v>6</v>
      </c>
      <c r="G40" s="269">
        <v>5</v>
      </c>
      <c r="H40" s="407"/>
      <c r="I40" s="407"/>
      <c r="J40" s="407"/>
      <c r="K40" s="407"/>
      <c r="L40" s="301">
        <v>7</v>
      </c>
      <c r="M40" s="301">
        <v>6</v>
      </c>
      <c r="N40" s="408"/>
      <c r="O40" s="408"/>
      <c r="P40" s="408"/>
      <c r="Q40" s="408"/>
    </row>
    <row r="41" spans="1:17">
      <c r="A41" s="199"/>
      <c r="B41" s="240"/>
      <c r="C41" s="197"/>
      <c r="D41" s="197"/>
      <c r="E41" s="139" t="s">
        <v>176</v>
      </c>
      <c r="F41" s="269">
        <v>3</v>
      </c>
      <c r="G41" s="269">
        <v>3</v>
      </c>
      <c r="H41" s="407"/>
      <c r="I41" s="407"/>
      <c r="J41" s="407"/>
      <c r="K41" s="407"/>
      <c r="L41" s="301">
        <v>4</v>
      </c>
      <c r="M41" s="301">
        <v>4</v>
      </c>
      <c r="N41" s="408"/>
      <c r="O41" s="408"/>
      <c r="P41" s="408"/>
      <c r="Q41" s="408"/>
    </row>
    <row r="42" spans="1:17">
      <c r="A42" s="199"/>
      <c r="B42" s="240"/>
      <c r="C42" s="197"/>
      <c r="D42" s="197"/>
      <c r="E42" s="139" t="s">
        <v>274</v>
      </c>
      <c r="F42" s="269">
        <v>60</v>
      </c>
      <c r="G42" s="269">
        <v>48</v>
      </c>
      <c r="H42" s="407"/>
      <c r="I42" s="407"/>
      <c r="J42" s="407"/>
      <c r="K42" s="407"/>
      <c r="L42" s="301">
        <v>75</v>
      </c>
      <c r="M42" s="301">
        <v>60</v>
      </c>
      <c r="N42" s="408"/>
      <c r="O42" s="408"/>
      <c r="P42" s="408"/>
      <c r="Q42" s="408"/>
    </row>
    <row r="43" spans="1:17">
      <c r="A43" s="199"/>
      <c r="B43" s="240"/>
      <c r="C43" s="197"/>
      <c r="D43" s="197"/>
      <c r="E43" s="171" t="s">
        <v>293</v>
      </c>
      <c r="F43" s="171"/>
      <c r="G43" s="214">
        <v>50</v>
      </c>
      <c r="H43" s="409"/>
      <c r="I43" s="409"/>
      <c r="J43" s="409"/>
      <c r="K43" s="409"/>
      <c r="L43" s="221"/>
      <c r="M43" s="223">
        <v>50</v>
      </c>
      <c r="N43" s="409"/>
      <c r="O43" s="409"/>
      <c r="P43" s="409"/>
      <c r="Q43" s="409"/>
    </row>
    <row r="44" spans="1:17">
      <c r="A44" s="199"/>
      <c r="B44" s="240"/>
      <c r="C44" s="197"/>
      <c r="D44" s="197"/>
      <c r="E44" s="139" t="s">
        <v>87</v>
      </c>
      <c r="F44" s="140">
        <v>1.3</v>
      </c>
      <c r="G44" s="140">
        <v>1.3</v>
      </c>
      <c r="H44" s="173"/>
      <c r="I44" s="173"/>
      <c r="J44" s="173"/>
      <c r="K44" s="173"/>
      <c r="L44" s="140">
        <v>1.3</v>
      </c>
      <c r="M44" s="140">
        <v>1.3</v>
      </c>
      <c r="N44" s="174"/>
      <c r="O44" s="174"/>
      <c r="P44" s="174"/>
      <c r="Q44" s="174"/>
    </row>
    <row r="45" spans="1:17">
      <c r="A45" s="199"/>
      <c r="B45" s="240"/>
      <c r="C45" s="197"/>
      <c r="D45" s="197"/>
      <c r="E45" s="139" t="s">
        <v>176</v>
      </c>
      <c r="F45" s="140">
        <v>1.2</v>
      </c>
      <c r="G45" s="140">
        <v>1.2</v>
      </c>
      <c r="H45" s="173"/>
      <c r="I45" s="173"/>
      <c r="J45" s="173"/>
      <c r="K45" s="173"/>
      <c r="L45" s="140">
        <v>1.2</v>
      </c>
      <c r="M45" s="140">
        <v>1.2</v>
      </c>
      <c r="N45" s="174"/>
      <c r="O45" s="174"/>
      <c r="P45" s="174"/>
      <c r="Q45" s="174"/>
    </row>
    <row r="46" spans="1:17">
      <c r="A46" s="199"/>
      <c r="B46" s="240"/>
      <c r="C46" s="197"/>
      <c r="D46" s="197"/>
      <c r="E46" s="139" t="s">
        <v>39</v>
      </c>
      <c r="F46" s="140">
        <v>13</v>
      </c>
      <c r="G46" s="140">
        <v>13</v>
      </c>
      <c r="H46" s="173"/>
      <c r="I46" s="173"/>
      <c r="J46" s="173"/>
      <c r="K46" s="173"/>
      <c r="L46" s="140">
        <v>13</v>
      </c>
      <c r="M46" s="140">
        <v>13</v>
      </c>
      <c r="N46" s="174"/>
      <c r="O46" s="174"/>
      <c r="P46" s="174"/>
      <c r="Q46" s="174"/>
    </row>
    <row r="47" spans="1:17">
      <c r="A47" s="150">
        <v>427</v>
      </c>
      <c r="B47" s="150" t="s">
        <v>268</v>
      </c>
      <c r="C47" s="150">
        <v>150</v>
      </c>
      <c r="D47" s="200">
        <v>180</v>
      </c>
      <c r="E47" s="164" t="s">
        <v>34</v>
      </c>
      <c r="F47" s="141">
        <v>178.5</v>
      </c>
      <c r="G47" s="141">
        <v>133.5</v>
      </c>
      <c r="H47" s="152">
        <v>3.48</v>
      </c>
      <c r="I47" s="152">
        <v>4.7</v>
      </c>
      <c r="J47" s="152">
        <v>14</v>
      </c>
      <c r="K47" s="152">
        <v>150</v>
      </c>
      <c r="L47" s="274">
        <v>214.2</v>
      </c>
      <c r="M47" s="274">
        <v>160.19999999999999</v>
      </c>
      <c r="N47" s="177">
        <v>4.0999999999999996</v>
      </c>
      <c r="O47" s="177">
        <v>5.6</v>
      </c>
      <c r="P47" s="177">
        <v>16.8</v>
      </c>
      <c r="Q47" s="177">
        <v>180</v>
      </c>
    </row>
    <row r="48" spans="1:17">
      <c r="A48" s="150"/>
      <c r="B48" s="150" t="s">
        <v>269</v>
      </c>
      <c r="C48" s="150"/>
      <c r="D48" s="200"/>
      <c r="E48" s="164" t="s">
        <v>51</v>
      </c>
      <c r="F48" s="269">
        <v>50</v>
      </c>
      <c r="G48" s="269">
        <v>50</v>
      </c>
      <c r="H48" s="159"/>
      <c r="I48" s="159"/>
      <c r="J48" s="159"/>
      <c r="K48" s="159"/>
      <c r="L48" s="274">
        <v>60</v>
      </c>
      <c r="M48" s="274">
        <v>60</v>
      </c>
      <c r="N48" s="177"/>
      <c r="O48" s="177"/>
      <c r="P48" s="177"/>
      <c r="Q48" s="177"/>
    </row>
    <row r="49" spans="1:17">
      <c r="A49" s="184"/>
      <c r="B49" s="240"/>
      <c r="C49" s="626"/>
      <c r="D49" s="626"/>
      <c r="E49" s="150" t="s">
        <v>239</v>
      </c>
      <c r="F49" s="220">
        <v>3</v>
      </c>
      <c r="G49" s="220">
        <v>3</v>
      </c>
      <c r="H49" s="159"/>
      <c r="I49" s="159"/>
      <c r="J49" s="159"/>
      <c r="K49" s="159"/>
      <c r="L49" s="274">
        <v>4</v>
      </c>
      <c r="M49" s="274">
        <v>4</v>
      </c>
      <c r="N49" s="177"/>
      <c r="O49" s="177"/>
      <c r="P49" s="177"/>
      <c r="Q49" s="177"/>
    </row>
    <row r="50" spans="1:17">
      <c r="A50" s="184"/>
      <c r="B50" s="240"/>
      <c r="C50" s="626"/>
      <c r="D50" s="626"/>
      <c r="E50" s="150" t="s">
        <v>87</v>
      </c>
      <c r="F50" s="270">
        <v>7.5</v>
      </c>
      <c r="G50" s="270">
        <v>7.5</v>
      </c>
      <c r="H50" s="159"/>
      <c r="I50" s="159"/>
      <c r="J50" s="159"/>
      <c r="K50" s="159"/>
      <c r="L50" s="274">
        <v>9</v>
      </c>
      <c r="M50" s="274">
        <v>9</v>
      </c>
      <c r="N50" s="177"/>
      <c r="O50" s="177"/>
      <c r="P50" s="177"/>
      <c r="Q50" s="177"/>
    </row>
    <row r="51" spans="1:17">
      <c r="A51" s="121">
        <v>518</v>
      </c>
      <c r="B51" s="646" t="s">
        <v>144</v>
      </c>
      <c r="C51" s="203">
        <v>200</v>
      </c>
      <c r="D51" s="203">
        <v>200</v>
      </c>
      <c r="E51" s="647" t="s">
        <v>67</v>
      </c>
      <c r="F51" s="277">
        <v>200</v>
      </c>
      <c r="G51" s="271">
        <v>200</v>
      </c>
      <c r="H51" s="158">
        <v>1</v>
      </c>
      <c r="I51" s="158">
        <v>0.2</v>
      </c>
      <c r="J51" s="158">
        <v>0.2</v>
      </c>
      <c r="K51" s="158">
        <v>92</v>
      </c>
      <c r="L51" s="271">
        <v>200</v>
      </c>
      <c r="M51" s="271">
        <v>200</v>
      </c>
      <c r="N51" s="158">
        <v>1</v>
      </c>
      <c r="O51" s="158">
        <v>0.2</v>
      </c>
      <c r="P51" s="158">
        <v>0.2</v>
      </c>
      <c r="Q51" s="158">
        <v>92</v>
      </c>
    </row>
    <row r="52" spans="1:17">
      <c r="A52" s="118">
        <v>111</v>
      </c>
      <c r="B52" s="587" t="s">
        <v>147</v>
      </c>
      <c r="C52" s="89">
        <v>50</v>
      </c>
      <c r="D52" s="89">
        <v>60</v>
      </c>
      <c r="E52" s="323" t="s">
        <v>11</v>
      </c>
      <c r="F52" s="303">
        <v>50</v>
      </c>
      <c r="G52" s="272">
        <v>50</v>
      </c>
      <c r="H52" s="55">
        <v>3.8</v>
      </c>
      <c r="I52" s="55">
        <v>0.4</v>
      </c>
      <c r="J52" s="55">
        <v>24.6</v>
      </c>
      <c r="K52" s="55">
        <v>117</v>
      </c>
      <c r="L52" s="113">
        <v>60</v>
      </c>
      <c r="M52" s="113">
        <v>60</v>
      </c>
      <c r="N52" s="53">
        <v>4.5</v>
      </c>
      <c r="O52" s="53">
        <v>1.8</v>
      </c>
      <c r="P52" s="53">
        <v>30.7</v>
      </c>
      <c r="Q52" s="55">
        <v>140</v>
      </c>
    </row>
    <row r="53" spans="1:17">
      <c r="A53" s="94">
        <v>109</v>
      </c>
      <c r="B53" s="604" t="s">
        <v>154</v>
      </c>
      <c r="C53" s="57">
        <v>40</v>
      </c>
      <c r="D53" s="57">
        <v>70</v>
      </c>
      <c r="E53" s="299" t="s">
        <v>15</v>
      </c>
      <c r="F53" s="303">
        <v>40</v>
      </c>
      <c r="G53" s="272">
        <v>40</v>
      </c>
      <c r="H53" s="67">
        <v>2.5</v>
      </c>
      <c r="I53" s="67">
        <v>0.4</v>
      </c>
      <c r="J53" s="67">
        <v>13.2</v>
      </c>
      <c r="K53" s="67">
        <v>69</v>
      </c>
      <c r="L53" s="273">
        <v>70</v>
      </c>
      <c r="M53" s="273">
        <v>70</v>
      </c>
      <c r="N53" s="68">
        <v>4.5999999999999996</v>
      </c>
      <c r="O53" s="68">
        <v>0.8</v>
      </c>
      <c r="P53" s="68">
        <v>23.4</v>
      </c>
      <c r="Q53" s="67">
        <v>121</v>
      </c>
    </row>
    <row r="54" spans="1:17">
      <c r="A54" s="507"/>
      <c r="B54" s="605" t="s">
        <v>179</v>
      </c>
      <c r="C54" s="648"/>
      <c r="D54" s="648"/>
      <c r="E54" s="648"/>
      <c r="F54" s="649"/>
      <c r="G54" s="71"/>
      <c r="H54" s="93">
        <f>SUM(H24:H53)</f>
        <v>19.96</v>
      </c>
      <c r="I54" s="93">
        <f>SUM(I24:I53)</f>
        <v>22.839999999999996</v>
      </c>
      <c r="J54" s="93">
        <f>SUM(J24:J53)</f>
        <v>70.8</v>
      </c>
      <c r="K54" s="93">
        <f>SUM(K24:K53)</f>
        <v>713.6</v>
      </c>
      <c r="L54" s="74"/>
      <c r="M54" s="74"/>
      <c r="N54" s="93">
        <f>N53+N52+N51+N47+N36+N30+N24</f>
        <v>17.600000000000001</v>
      </c>
      <c r="O54" s="93">
        <f t="shared" ref="O54:Q54" si="1">O53+O52+O51+O47+O36+O30+O24</f>
        <v>24.3</v>
      </c>
      <c r="P54" s="93">
        <f t="shared" si="1"/>
        <v>92.399999999999991</v>
      </c>
      <c r="Q54" s="93">
        <f t="shared" si="1"/>
        <v>775.5</v>
      </c>
    </row>
    <row r="55" spans="1:17">
      <c r="A55" s="507"/>
      <c r="B55" s="605" t="s">
        <v>158</v>
      </c>
      <c r="C55" s="648"/>
      <c r="D55" s="648"/>
      <c r="E55" s="648"/>
      <c r="F55" s="649"/>
      <c r="G55" s="71"/>
      <c r="H55" s="93">
        <f>H54+H22</f>
        <v>45.460000000000008</v>
      </c>
      <c r="I55" s="93">
        <f>I54+I22</f>
        <v>40.15</v>
      </c>
      <c r="J55" s="93">
        <f>J54+J22</f>
        <v>152.44999999999999</v>
      </c>
      <c r="K55" s="93">
        <f>K54+K22</f>
        <v>1306.8000000000002</v>
      </c>
      <c r="L55" s="93"/>
      <c r="M55" s="93"/>
      <c r="N55" s="93">
        <f>N54+N22</f>
        <v>49.5</v>
      </c>
      <c r="O55" s="93">
        <f>O54+O22</f>
        <v>45.8</v>
      </c>
      <c r="P55" s="93">
        <f>P54+P22</f>
        <v>189.39999999999998</v>
      </c>
      <c r="Q55" s="93">
        <f>Q54+Q22</f>
        <v>1472.1</v>
      </c>
    </row>
    <row r="56" spans="1:17">
      <c r="A56" s="92"/>
      <c r="B56" s="610" t="s">
        <v>137</v>
      </c>
      <c r="C56" s="611"/>
      <c r="D56" s="611"/>
      <c r="E56" s="611"/>
      <c r="F56" s="61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1:17">
      <c r="A57" s="481">
        <v>7</v>
      </c>
      <c r="B57" s="650" t="s">
        <v>166</v>
      </c>
      <c r="C57" s="200">
        <v>100</v>
      </c>
      <c r="D57" s="200"/>
      <c r="E57" s="174" t="s">
        <v>75</v>
      </c>
      <c r="F57" s="277">
        <v>110</v>
      </c>
      <c r="G57" s="271">
        <v>88</v>
      </c>
      <c r="H57" s="379">
        <v>1.1000000000000001</v>
      </c>
      <c r="I57" s="379">
        <v>10.1</v>
      </c>
      <c r="J57" s="379">
        <v>9.1</v>
      </c>
      <c r="K57" s="379">
        <v>132</v>
      </c>
      <c r="L57" s="92"/>
      <c r="M57" s="92"/>
      <c r="N57" s="92"/>
      <c r="O57" s="92"/>
      <c r="P57" s="92"/>
      <c r="Q57" s="92"/>
    </row>
    <row r="58" spans="1:17">
      <c r="A58" s="481"/>
      <c r="B58" s="650"/>
      <c r="C58" s="200"/>
      <c r="D58" s="200"/>
      <c r="E58" s="174" t="s">
        <v>38</v>
      </c>
      <c r="F58" s="277">
        <v>10</v>
      </c>
      <c r="G58" s="271">
        <v>10</v>
      </c>
      <c r="H58" s="91"/>
      <c r="I58" s="91"/>
      <c r="J58" s="91"/>
      <c r="K58" s="91"/>
      <c r="L58" s="92"/>
      <c r="M58" s="92"/>
      <c r="N58" s="92"/>
      <c r="O58" s="92"/>
      <c r="P58" s="92"/>
      <c r="Q58" s="92"/>
    </row>
    <row r="59" spans="1:17">
      <c r="A59" s="481"/>
      <c r="B59" s="650"/>
      <c r="C59" s="651"/>
      <c r="D59" s="651"/>
      <c r="E59" s="174" t="s">
        <v>32</v>
      </c>
      <c r="F59" s="277">
        <v>3</v>
      </c>
      <c r="G59" s="271">
        <v>3</v>
      </c>
      <c r="H59" s="91"/>
      <c r="I59" s="91"/>
      <c r="J59" s="91"/>
      <c r="K59" s="91"/>
      <c r="L59" s="92"/>
      <c r="M59" s="92"/>
      <c r="N59" s="92"/>
      <c r="O59" s="92"/>
      <c r="P59" s="92"/>
      <c r="Q59" s="92"/>
    </row>
    <row r="60" spans="1:17" ht="16.5" customHeight="1">
      <c r="A60" s="481">
        <v>69</v>
      </c>
      <c r="B60" s="650" t="s">
        <v>180</v>
      </c>
      <c r="C60" s="651">
        <v>100</v>
      </c>
      <c r="D60" s="651"/>
      <c r="E60" s="174" t="s">
        <v>34</v>
      </c>
      <c r="F60" s="277">
        <v>62</v>
      </c>
      <c r="G60" s="271">
        <v>45</v>
      </c>
      <c r="H60" s="379">
        <v>2.8</v>
      </c>
      <c r="I60" s="379">
        <v>7.1</v>
      </c>
      <c r="J60" s="379">
        <v>9.1</v>
      </c>
      <c r="K60" s="379">
        <v>111</v>
      </c>
      <c r="L60" s="92"/>
      <c r="M60" s="92"/>
      <c r="N60" s="92"/>
      <c r="O60" s="92"/>
      <c r="P60" s="92"/>
      <c r="Q60" s="92"/>
    </row>
    <row r="61" spans="1:17">
      <c r="A61" s="481"/>
      <c r="B61" s="650"/>
      <c r="C61" s="651"/>
      <c r="D61" s="651"/>
      <c r="E61" s="174" t="s">
        <v>36</v>
      </c>
      <c r="F61" s="277">
        <v>32</v>
      </c>
      <c r="G61" s="271">
        <v>25</v>
      </c>
      <c r="H61" s="91"/>
      <c r="I61" s="91"/>
      <c r="J61" s="91"/>
      <c r="K61" s="91"/>
      <c r="L61" s="92"/>
      <c r="M61" s="92"/>
      <c r="N61" s="92"/>
      <c r="O61" s="92"/>
      <c r="P61" s="92"/>
      <c r="Q61" s="92"/>
    </row>
    <row r="62" spans="1:17">
      <c r="A62" s="481"/>
      <c r="B62" s="650"/>
      <c r="C62" s="651"/>
      <c r="D62" s="651"/>
      <c r="E62" s="174" t="s">
        <v>76</v>
      </c>
      <c r="F62" s="277">
        <v>26</v>
      </c>
      <c r="G62" s="271">
        <v>17</v>
      </c>
      <c r="H62" s="91"/>
      <c r="I62" s="91"/>
      <c r="J62" s="91"/>
      <c r="K62" s="91"/>
      <c r="L62" s="92"/>
      <c r="M62" s="92"/>
      <c r="N62" s="92"/>
      <c r="O62" s="92"/>
      <c r="P62" s="92"/>
      <c r="Q62" s="92"/>
    </row>
    <row r="63" spans="1:17">
      <c r="A63" s="481"/>
      <c r="B63" s="650"/>
      <c r="C63" s="651"/>
      <c r="D63" s="651"/>
      <c r="E63" s="174" t="s">
        <v>77</v>
      </c>
      <c r="F63" s="277">
        <v>8</v>
      </c>
      <c r="G63" s="271">
        <v>8</v>
      </c>
      <c r="H63" s="91"/>
      <c r="I63" s="91"/>
      <c r="J63" s="91"/>
      <c r="K63" s="91"/>
      <c r="L63" s="92"/>
      <c r="M63" s="92"/>
      <c r="N63" s="92"/>
      <c r="O63" s="92"/>
      <c r="P63" s="92"/>
      <c r="Q63" s="92"/>
    </row>
    <row r="64" spans="1:17">
      <c r="A64" s="481"/>
      <c r="B64" s="650"/>
      <c r="C64" s="651"/>
      <c r="D64" s="651"/>
      <c r="E64" s="174" t="s">
        <v>38</v>
      </c>
      <c r="F64" s="277">
        <v>6</v>
      </c>
      <c r="G64" s="271">
        <v>6</v>
      </c>
      <c r="H64" s="91"/>
      <c r="I64" s="91"/>
      <c r="J64" s="91"/>
      <c r="K64" s="91"/>
      <c r="L64" s="92"/>
      <c r="M64" s="92"/>
      <c r="N64" s="92"/>
      <c r="O64" s="92"/>
      <c r="P64" s="92"/>
      <c r="Q64" s="92"/>
    </row>
    <row r="65" spans="1:17">
      <c r="A65" s="481">
        <v>406</v>
      </c>
      <c r="B65" s="473" t="s">
        <v>312</v>
      </c>
      <c r="C65" s="651">
        <v>210</v>
      </c>
      <c r="D65" s="651"/>
      <c r="E65" s="652" t="s">
        <v>185</v>
      </c>
      <c r="F65" s="653">
        <v>207.5</v>
      </c>
      <c r="G65" s="276">
        <v>184</v>
      </c>
      <c r="H65" s="379">
        <v>16</v>
      </c>
      <c r="I65" s="379">
        <v>15.9</v>
      </c>
      <c r="J65" s="379">
        <v>37.9</v>
      </c>
      <c r="K65" s="379">
        <v>359</v>
      </c>
      <c r="L65" s="92"/>
      <c r="M65" s="92"/>
      <c r="N65" s="92"/>
      <c r="O65" s="92"/>
      <c r="P65" s="92"/>
      <c r="Q65" s="92"/>
    </row>
    <row r="66" spans="1:17">
      <c r="A66" s="481"/>
      <c r="B66" s="473"/>
      <c r="C66" s="651"/>
      <c r="D66" s="651"/>
      <c r="E66" s="652" t="s">
        <v>38</v>
      </c>
      <c r="F66" s="653">
        <v>11</v>
      </c>
      <c r="G66" s="276">
        <v>11</v>
      </c>
      <c r="H66" s="91"/>
      <c r="I66" s="91"/>
      <c r="J66" s="91"/>
      <c r="K66" s="91"/>
      <c r="L66" s="92"/>
      <c r="M66" s="92"/>
      <c r="N66" s="92"/>
      <c r="O66" s="92"/>
      <c r="P66" s="92"/>
      <c r="Q66" s="92"/>
    </row>
    <row r="67" spans="1:17">
      <c r="A67" s="481"/>
      <c r="B67" s="473"/>
      <c r="C67" s="651"/>
      <c r="D67" s="651"/>
      <c r="E67" s="654" t="s">
        <v>35</v>
      </c>
      <c r="F67" s="653">
        <v>22</v>
      </c>
      <c r="G67" s="276">
        <v>11</v>
      </c>
      <c r="H67" s="91"/>
      <c r="I67" s="91"/>
      <c r="J67" s="91"/>
      <c r="K67" s="91"/>
      <c r="L67" s="92"/>
      <c r="M67" s="92"/>
      <c r="N67" s="92"/>
      <c r="O67" s="92"/>
      <c r="P67" s="92"/>
      <c r="Q67" s="92"/>
    </row>
    <row r="68" spans="1:17">
      <c r="A68" s="481"/>
      <c r="B68" s="473"/>
      <c r="C68" s="651"/>
      <c r="D68" s="651"/>
      <c r="E68" s="652" t="s">
        <v>36</v>
      </c>
      <c r="F68" s="653">
        <v>14</v>
      </c>
      <c r="G68" s="276">
        <v>11</v>
      </c>
      <c r="H68" s="91"/>
      <c r="I68" s="91"/>
      <c r="J68" s="91"/>
      <c r="K68" s="91"/>
      <c r="L68" s="92"/>
      <c r="M68" s="92"/>
      <c r="N68" s="92"/>
      <c r="O68" s="92"/>
      <c r="P68" s="92"/>
      <c r="Q68" s="92"/>
    </row>
    <row r="69" spans="1:17">
      <c r="A69" s="481"/>
      <c r="B69" s="473"/>
      <c r="C69" s="651"/>
      <c r="D69" s="651"/>
      <c r="E69" s="652" t="s">
        <v>41</v>
      </c>
      <c r="F69" s="653">
        <v>49</v>
      </c>
      <c r="G69" s="276">
        <v>49</v>
      </c>
      <c r="H69" s="91"/>
      <c r="I69" s="91"/>
      <c r="J69" s="91"/>
      <c r="K69" s="91"/>
      <c r="L69" s="92"/>
      <c r="M69" s="92"/>
      <c r="N69" s="92"/>
      <c r="O69" s="92"/>
      <c r="P69" s="92"/>
      <c r="Q69" s="92"/>
    </row>
    <row r="70" spans="1:17" ht="15" customHeight="1">
      <c r="A70" s="481">
        <v>242</v>
      </c>
      <c r="B70" s="650" t="s">
        <v>202</v>
      </c>
      <c r="C70" s="651">
        <v>180</v>
      </c>
      <c r="D70" s="651"/>
      <c r="E70" s="174" t="s">
        <v>78</v>
      </c>
      <c r="F70" s="277">
        <v>60</v>
      </c>
      <c r="G70" s="271">
        <v>60</v>
      </c>
      <c r="H70" s="382">
        <v>5.5</v>
      </c>
      <c r="I70" s="382">
        <v>8.1</v>
      </c>
      <c r="J70" s="382">
        <v>37.700000000000003</v>
      </c>
      <c r="K70" s="382">
        <v>251.1</v>
      </c>
      <c r="L70" s="177"/>
      <c r="M70" s="177"/>
      <c r="N70" s="177"/>
      <c r="O70" s="177"/>
      <c r="P70" s="177"/>
      <c r="Q70" s="177"/>
    </row>
    <row r="71" spans="1:17">
      <c r="A71" s="481"/>
      <c r="B71" s="650"/>
      <c r="C71" s="651"/>
      <c r="D71" s="651"/>
      <c r="E71" s="174" t="s">
        <v>30</v>
      </c>
      <c r="F71" s="277">
        <v>9</v>
      </c>
      <c r="G71" s="271">
        <v>9</v>
      </c>
      <c r="H71" s="209"/>
      <c r="I71" s="209"/>
      <c r="J71" s="209"/>
      <c r="K71" s="209"/>
      <c r="L71" s="177"/>
      <c r="M71" s="177"/>
      <c r="N71" s="177"/>
      <c r="O71" s="177"/>
      <c r="P71" s="177"/>
      <c r="Q71" s="177"/>
    </row>
    <row r="72" spans="1:17">
      <c r="A72" s="177">
        <v>397</v>
      </c>
      <c r="B72" s="655" t="s">
        <v>428</v>
      </c>
      <c r="C72" s="174">
        <v>100</v>
      </c>
      <c r="D72" s="174"/>
      <c r="E72" s="174" t="s">
        <v>272</v>
      </c>
      <c r="F72" s="174">
        <v>73</v>
      </c>
      <c r="G72" s="177">
        <v>52</v>
      </c>
      <c r="H72" s="379">
        <v>11</v>
      </c>
      <c r="I72" s="379">
        <v>11.7</v>
      </c>
      <c r="J72" s="379">
        <v>7.8</v>
      </c>
      <c r="K72" s="379">
        <v>180</v>
      </c>
      <c r="L72" s="177"/>
      <c r="M72" s="177"/>
      <c r="N72" s="177"/>
      <c r="O72" s="177"/>
      <c r="P72" s="177"/>
      <c r="Q72" s="177"/>
    </row>
    <row r="73" spans="1:17">
      <c r="A73" s="177"/>
      <c r="B73" s="656"/>
      <c r="C73" s="174"/>
      <c r="D73" s="174"/>
      <c r="E73" s="174" t="s">
        <v>11</v>
      </c>
      <c r="F73" s="174">
        <v>10.5</v>
      </c>
      <c r="G73" s="177">
        <v>10.5</v>
      </c>
      <c r="H73" s="177"/>
      <c r="I73" s="177"/>
      <c r="J73" s="177"/>
      <c r="K73" s="177"/>
      <c r="L73" s="177"/>
      <c r="M73" s="177"/>
      <c r="N73" s="177"/>
      <c r="O73" s="177"/>
      <c r="P73" s="177"/>
      <c r="Q73" s="177"/>
    </row>
    <row r="74" spans="1:17">
      <c r="A74" s="177"/>
      <c r="B74" s="656"/>
      <c r="C74" s="174"/>
      <c r="D74" s="174"/>
      <c r="E74" s="174" t="s">
        <v>222</v>
      </c>
      <c r="F74" s="174">
        <v>18</v>
      </c>
      <c r="G74" s="177">
        <v>18</v>
      </c>
      <c r="H74" s="177"/>
      <c r="I74" s="177"/>
      <c r="J74" s="177"/>
      <c r="K74" s="177"/>
      <c r="L74" s="177"/>
      <c r="M74" s="177"/>
      <c r="N74" s="177"/>
      <c r="O74" s="177"/>
      <c r="P74" s="177"/>
      <c r="Q74" s="177"/>
    </row>
    <row r="75" spans="1:17">
      <c r="A75" s="177"/>
      <c r="B75" s="656"/>
      <c r="C75" s="174"/>
      <c r="D75" s="174"/>
      <c r="E75" s="174" t="s">
        <v>30</v>
      </c>
      <c r="F75" s="174">
        <v>2</v>
      </c>
      <c r="G75" s="177">
        <v>2</v>
      </c>
      <c r="H75" s="177"/>
      <c r="I75" s="177"/>
      <c r="J75" s="177"/>
      <c r="K75" s="177"/>
      <c r="L75" s="177"/>
      <c r="M75" s="177"/>
      <c r="N75" s="177"/>
      <c r="O75" s="177"/>
      <c r="P75" s="177"/>
      <c r="Q75" s="177"/>
    </row>
    <row r="76" spans="1:17">
      <c r="A76" s="177"/>
      <c r="B76" s="657"/>
      <c r="C76" s="174"/>
      <c r="D76" s="174"/>
      <c r="E76" s="174" t="s">
        <v>429</v>
      </c>
      <c r="F76" s="174">
        <v>30</v>
      </c>
      <c r="G76" s="177">
        <v>30</v>
      </c>
      <c r="H76" s="177"/>
      <c r="I76" s="177"/>
      <c r="J76" s="177"/>
      <c r="K76" s="177"/>
      <c r="L76" s="177"/>
      <c r="M76" s="177"/>
      <c r="N76" s="177"/>
      <c r="O76" s="177"/>
      <c r="P76" s="177"/>
      <c r="Q76" s="177"/>
    </row>
  </sheetData>
  <mergeCells count="29">
    <mergeCell ref="B70:B71"/>
    <mergeCell ref="A70:A71"/>
    <mergeCell ref="B57:B59"/>
    <mergeCell ref="A57:A59"/>
    <mergeCell ref="B60:B64"/>
    <mergeCell ref="A60:A64"/>
    <mergeCell ref="B65:B69"/>
    <mergeCell ref="A65:A69"/>
    <mergeCell ref="L4:Q4"/>
    <mergeCell ref="B7:B13"/>
    <mergeCell ref="A7:A13"/>
    <mergeCell ref="B14:B16"/>
    <mergeCell ref="A14:A16"/>
    <mergeCell ref="B72:B76"/>
    <mergeCell ref="A2:Q2"/>
    <mergeCell ref="A30:A37"/>
    <mergeCell ref="B30:B37"/>
    <mergeCell ref="B23:E23"/>
    <mergeCell ref="A4:A5"/>
    <mergeCell ref="E4:E5"/>
    <mergeCell ref="F4:K4"/>
    <mergeCell ref="A22:A23"/>
    <mergeCell ref="A24:A29"/>
    <mergeCell ref="B24:B29"/>
    <mergeCell ref="C4:D4"/>
    <mergeCell ref="A17:A18"/>
    <mergeCell ref="B17:B18"/>
    <mergeCell ref="A54:A55"/>
    <mergeCell ref="B56:F56"/>
  </mergeCells>
  <pageMargins left="0.31496062992125984" right="0.11811023622047245" top="0" bottom="0" header="0.31496062992125984" footer="0.31496062992125984"/>
  <pageSetup paperSize="9" orientation="landscape" horizontalDpi="180" verticalDpi="180" r:id="rId1"/>
  <ignoredErrors>
    <ignoredError sqref="H55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0"/>
  <sheetViews>
    <sheetView workbookViewId="0">
      <selection activeCell="B6" sqref="B6:F70"/>
    </sheetView>
  </sheetViews>
  <sheetFormatPr defaultColWidth="9.140625" defaultRowHeight="15"/>
  <cols>
    <col min="1" max="1" width="5.28515625" style="14" customWidth="1"/>
    <col min="2" max="2" width="21.28515625" style="14" customWidth="1"/>
    <col min="3" max="4" width="6.7109375" style="14" customWidth="1"/>
    <col min="5" max="5" width="17.5703125" style="14" customWidth="1"/>
    <col min="6" max="17" width="6.7109375" style="14" customWidth="1"/>
    <col min="18" max="16384" width="9.140625" style="14"/>
  </cols>
  <sheetData>
    <row r="1" spans="1:17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7" ht="12.75" customHeight="1">
      <c r="A2" s="482" t="s">
        <v>403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</row>
    <row r="3" spans="1:17" ht="12" customHeight="1">
      <c r="A3" s="34"/>
      <c r="B3" s="34"/>
      <c r="C3" s="34"/>
      <c r="D3" s="34"/>
      <c r="E3" s="34"/>
      <c r="F3" s="34"/>
      <c r="G3" s="34"/>
      <c r="H3" s="72" t="s">
        <v>233</v>
      </c>
      <c r="I3" s="34"/>
      <c r="J3" s="34"/>
      <c r="K3" s="34"/>
      <c r="L3" s="34"/>
      <c r="M3" s="34"/>
      <c r="N3" s="34"/>
      <c r="O3" s="34"/>
      <c r="P3" s="34"/>
      <c r="Q3" s="34"/>
    </row>
    <row r="4" spans="1:17" ht="26.25" customHeight="1">
      <c r="A4" s="476" t="s">
        <v>20</v>
      </c>
      <c r="B4" s="95" t="s">
        <v>21</v>
      </c>
      <c r="C4" s="476" t="s">
        <v>112</v>
      </c>
      <c r="D4" s="476"/>
      <c r="E4" s="512" t="s">
        <v>22</v>
      </c>
      <c r="F4" s="478" t="s">
        <v>123</v>
      </c>
      <c r="G4" s="478"/>
      <c r="H4" s="478"/>
      <c r="I4" s="478"/>
      <c r="J4" s="478"/>
      <c r="K4" s="478"/>
      <c r="L4" s="478" t="s">
        <v>186</v>
      </c>
      <c r="M4" s="478"/>
      <c r="N4" s="478"/>
      <c r="O4" s="478"/>
      <c r="P4" s="478"/>
      <c r="Q4" s="478"/>
    </row>
    <row r="5" spans="1:17" ht="24.75" customHeight="1">
      <c r="A5" s="476"/>
      <c r="B5" s="65" t="s">
        <v>132</v>
      </c>
      <c r="C5" s="64" t="s">
        <v>124</v>
      </c>
      <c r="D5" s="64" t="s">
        <v>205</v>
      </c>
      <c r="E5" s="512"/>
      <c r="F5" s="60" t="s">
        <v>23</v>
      </c>
      <c r="G5" s="60" t="s">
        <v>24</v>
      </c>
      <c r="H5" s="60" t="s">
        <v>25</v>
      </c>
      <c r="I5" s="60" t="s">
        <v>26</v>
      </c>
      <c r="J5" s="60" t="s">
        <v>27</v>
      </c>
      <c r="K5" s="60" t="s">
        <v>28</v>
      </c>
      <c r="L5" s="60" t="s">
        <v>23</v>
      </c>
      <c r="M5" s="60" t="s">
        <v>24</v>
      </c>
      <c r="N5" s="60" t="s">
        <v>25</v>
      </c>
      <c r="O5" s="60" t="s">
        <v>26</v>
      </c>
      <c r="P5" s="60" t="s">
        <v>27</v>
      </c>
      <c r="Q5" s="60" t="s">
        <v>28</v>
      </c>
    </row>
    <row r="6" spans="1:17" ht="15" customHeight="1">
      <c r="A6" s="466">
        <v>301</v>
      </c>
      <c r="B6" s="615" t="s">
        <v>289</v>
      </c>
      <c r="C6" s="310">
        <v>60</v>
      </c>
      <c r="D6" s="310">
        <v>80</v>
      </c>
      <c r="E6" s="311" t="s">
        <v>223</v>
      </c>
      <c r="F6" s="312">
        <v>48</v>
      </c>
      <c r="G6" s="125">
        <v>40</v>
      </c>
      <c r="H6" s="99">
        <v>5.6</v>
      </c>
      <c r="I6" s="99">
        <v>8.6999999999999993</v>
      </c>
      <c r="J6" s="99">
        <v>1.5</v>
      </c>
      <c r="K6" s="99">
        <v>106</v>
      </c>
      <c r="L6" s="125">
        <v>64</v>
      </c>
      <c r="M6" s="125">
        <v>53.3</v>
      </c>
      <c r="N6" s="126">
        <v>7.4</v>
      </c>
      <c r="O6" s="126">
        <v>11.6</v>
      </c>
      <c r="P6" s="126">
        <v>2</v>
      </c>
      <c r="Q6" s="126">
        <v>141</v>
      </c>
    </row>
    <row r="7" spans="1:17" ht="15" customHeight="1">
      <c r="A7" s="467"/>
      <c r="B7" s="616"/>
      <c r="C7" s="314"/>
      <c r="D7" s="314"/>
      <c r="E7" s="311" t="s">
        <v>51</v>
      </c>
      <c r="F7" s="312">
        <v>25</v>
      </c>
      <c r="G7" s="125">
        <v>25</v>
      </c>
      <c r="H7" s="127"/>
      <c r="I7" s="127"/>
      <c r="J7" s="127"/>
      <c r="K7" s="127"/>
      <c r="L7" s="125">
        <v>33</v>
      </c>
      <c r="M7" s="125">
        <v>33</v>
      </c>
      <c r="N7" s="127"/>
      <c r="O7" s="127"/>
      <c r="P7" s="127"/>
      <c r="Q7" s="127"/>
    </row>
    <row r="8" spans="1:17" ht="15" customHeight="1">
      <c r="A8" s="468"/>
      <c r="B8" s="617"/>
      <c r="C8" s="314"/>
      <c r="D8" s="314"/>
      <c r="E8" s="311" t="s">
        <v>176</v>
      </c>
      <c r="F8" s="312">
        <v>2.5</v>
      </c>
      <c r="G8" s="125">
        <v>2.5</v>
      </c>
      <c r="H8" s="127"/>
      <c r="I8" s="127"/>
      <c r="J8" s="127"/>
      <c r="K8" s="127"/>
      <c r="L8" s="125">
        <v>3.5</v>
      </c>
      <c r="M8" s="125">
        <v>3.5</v>
      </c>
      <c r="N8" s="127"/>
      <c r="O8" s="127"/>
      <c r="P8" s="127"/>
      <c r="Q8" s="127"/>
    </row>
    <row r="9" spans="1:17">
      <c r="A9" s="462">
        <v>260</v>
      </c>
      <c r="B9" s="596" t="s">
        <v>263</v>
      </c>
      <c r="C9" s="161">
        <v>150</v>
      </c>
      <c r="D9" s="161">
        <v>200</v>
      </c>
      <c r="E9" s="316" t="s">
        <v>41</v>
      </c>
      <c r="F9" s="317">
        <v>11</v>
      </c>
      <c r="G9" s="304">
        <v>11</v>
      </c>
      <c r="H9" s="130">
        <v>3.9</v>
      </c>
      <c r="I9" s="130">
        <v>8.6999999999999993</v>
      </c>
      <c r="J9" s="130">
        <v>18.7</v>
      </c>
      <c r="K9" s="130">
        <v>169</v>
      </c>
      <c r="L9" s="304">
        <v>15</v>
      </c>
      <c r="M9" s="304">
        <v>15</v>
      </c>
      <c r="N9" s="130">
        <v>5.3</v>
      </c>
      <c r="O9" s="130">
        <v>11.7</v>
      </c>
      <c r="P9" s="130">
        <v>25</v>
      </c>
      <c r="Q9" s="130">
        <v>226</v>
      </c>
    </row>
    <row r="10" spans="1:17">
      <c r="A10" s="462"/>
      <c r="B10" s="596"/>
      <c r="C10" s="147"/>
      <c r="D10" s="147"/>
      <c r="E10" s="319" t="s">
        <v>50</v>
      </c>
      <c r="F10" s="317">
        <v>8</v>
      </c>
      <c r="G10" s="304">
        <v>8</v>
      </c>
      <c r="H10" s="132"/>
      <c r="I10" s="132"/>
      <c r="J10" s="132"/>
      <c r="K10" s="132"/>
      <c r="L10" s="304">
        <v>11</v>
      </c>
      <c r="M10" s="304">
        <v>11</v>
      </c>
      <c r="N10" s="132"/>
      <c r="O10" s="132"/>
      <c r="P10" s="132"/>
      <c r="Q10" s="132"/>
    </row>
    <row r="11" spans="1:17" ht="15" customHeight="1">
      <c r="A11" s="462"/>
      <c r="B11" s="596"/>
      <c r="C11" s="147"/>
      <c r="D11" s="147"/>
      <c r="E11" s="319" t="s">
        <v>51</v>
      </c>
      <c r="F11" s="317">
        <v>105</v>
      </c>
      <c r="G11" s="304">
        <v>105</v>
      </c>
      <c r="H11" s="132"/>
      <c r="I11" s="132"/>
      <c r="J11" s="132"/>
      <c r="K11" s="132"/>
      <c r="L11" s="304">
        <v>140</v>
      </c>
      <c r="M11" s="304">
        <v>140</v>
      </c>
      <c r="N11" s="132"/>
      <c r="O11" s="132"/>
      <c r="P11" s="132"/>
      <c r="Q11" s="132"/>
    </row>
    <row r="12" spans="1:17" ht="17.25" customHeight="1">
      <c r="A12" s="462"/>
      <c r="B12" s="596"/>
      <c r="C12" s="147"/>
      <c r="D12" s="147"/>
      <c r="E12" s="321" t="s">
        <v>32</v>
      </c>
      <c r="F12" s="322">
        <v>3.5</v>
      </c>
      <c r="G12" s="129">
        <v>3.5</v>
      </c>
      <c r="H12" s="132"/>
      <c r="I12" s="132"/>
      <c r="J12" s="132"/>
      <c r="K12" s="132"/>
      <c r="L12" s="129">
        <v>4.5</v>
      </c>
      <c r="M12" s="129">
        <v>4.5</v>
      </c>
      <c r="N12" s="132"/>
      <c r="O12" s="132"/>
      <c r="P12" s="132"/>
      <c r="Q12" s="132"/>
    </row>
    <row r="13" spans="1:17">
      <c r="A13" s="462"/>
      <c r="B13" s="596"/>
      <c r="C13" s="147"/>
      <c r="D13" s="147"/>
      <c r="E13" s="319" t="s">
        <v>52</v>
      </c>
      <c r="F13" s="322">
        <v>4.5</v>
      </c>
      <c r="G13" s="129">
        <v>4.5</v>
      </c>
      <c r="H13" s="132"/>
      <c r="I13" s="132"/>
      <c r="J13" s="132"/>
      <c r="K13" s="132"/>
      <c r="L13" s="129">
        <v>5.8</v>
      </c>
      <c r="M13" s="129">
        <v>5.8</v>
      </c>
      <c r="N13" s="132"/>
      <c r="O13" s="132"/>
      <c r="P13" s="132"/>
      <c r="Q13" s="132"/>
    </row>
    <row r="14" spans="1:17" ht="15" customHeight="1">
      <c r="A14" s="441">
        <v>496</v>
      </c>
      <c r="B14" s="602" t="s">
        <v>129</v>
      </c>
      <c r="C14" s="89">
        <v>200</v>
      </c>
      <c r="D14" s="89">
        <v>200</v>
      </c>
      <c r="E14" s="323" t="s">
        <v>59</v>
      </c>
      <c r="F14" s="324">
        <v>3</v>
      </c>
      <c r="G14" s="113">
        <v>3</v>
      </c>
      <c r="H14" s="54">
        <v>3.6</v>
      </c>
      <c r="I14" s="54">
        <v>3.3</v>
      </c>
      <c r="J14" s="54">
        <v>25</v>
      </c>
      <c r="K14" s="54">
        <v>144</v>
      </c>
      <c r="L14" s="113">
        <v>3</v>
      </c>
      <c r="M14" s="113">
        <v>3</v>
      </c>
      <c r="N14" s="53">
        <v>3.6</v>
      </c>
      <c r="O14" s="53">
        <v>3.3</v>
      </c>
      <c r="P14" s="53">
        <v>25</v>
      </c>
      <c r="Q14" s="53">
        <v>144</v>
      </c>
    </row>
    <row r="15" spans="1:17" ht="15.75" customHeight="1">
      <c r="A15" s="441"/>
      <c r="B15" s="602"/>
      <c r="C15" s="52"/>
      <c r="D15" s="52"/>
      <c r="E15" s="323" t="s">
        <v>51</v>
      </c>
      <c r="F15" s="324">
        <v>100</v>
      </c>
      <c r="G15" s="113">
        <v>100</v>
      </c>
      <c r="H15" s="54"/>
      <c r="I15" s="54"/>
      <c r="J15" s="54"/>
      <c r="K15" s="54"/>
      <c r="L15" s="113">
        <v>100</v>
      </c>
      <c r="M15" s="113">
        <v>100</v>
      </c>
      <c r="N15" s="53"/>
      <c r="O15" s="53"/>
      <c r="P15" s="53"/>
      <c r="Q15" s="53"/>
    </row>
    <row r="16" spans="1:17">
      <c r="A16" s="441"/>
      <c r="B16" s="602"/>
      <c r="C16" s="52"/>
      <c r="D16" s="52"/>
      <c r="E16" s="323" t="s">
        <v>32</v>
      </c>
      <c r="F16" s="324">
        <v>15</v>
      </c>
      <c r="G16" s="113">
        <v>15</v>
      </c>
      <c r="H16" s="54"/>
      <c r="I16" s="54"/>
      <c r="J16" s="54"/>
      <c r="K16" s="54"/>
      <c r="L16" s="113">
        <v>15</v>
      </c>
      <c r="M16" s="113">
        <v>15</v>
      </c>
      <c r="N16" s="53"/>
      <c r="O16" s="53"/>
      <c r="P16" s="53"/>
      <c r="Q16" s="53"/>
    </row>
    <row r="17" spans="1:17">
      <c r="A17" s="378">
        <v>111</v>
      </c>
      <c r="B17" s="586" t="s">
        <v>310</v>
      </c>
      <c r="C17" s="89">
        <v>40</v>
      </c>
      <c r="D17" s="89">
        <v>60</v>
      </c>
      <c r="E17" s="323" t="s">
        <v>311</v>
      </c>
      <c r="F17" s="324">
        <v>40</v>
      </c>
      <c r="G17" s="324">
        <v>40</v>
      </c>
      <c r="H17" s="325">
        <v>3</v>
      </c>
      <c r="I17" s="325">
        <v>1.1599999999999999</v>
      </c>
      <c r="J17" s="325">
        <v>20.5</v>
      </c>
      <c r="K17" s="325">
        <v>104</v>
      </c>
      <c r="L17" s="324">
        <v>60</v>
      </c>
      <c r="M17" s="324">
        <v>60</v>
      </c>
      <c r="N17" s="325">
        <v>4.5</v>
      </c>
      <c r="O17" s="325">
        <v>1.8</v>
      </c>
      <c r="P17" s="325">
        <v>30.8</v>
      </c>
      <c r="Q17" s="325">
        <v>137</v>
      </c>
    </row>
    <row r="18" spans="1:17">
      <c r="A18" s="118">
        <v>112</v>
      </c>
      <c r="B18" s="587" t="s">
        <v>130</v>
      </c>
      <c r="C18" s="90">
        <v>140</v>
      </c>
      <c r="D18" s="89">
        <v>140</v>
      </c>
      <c r="E18" s="323" t="s">
        <v>58</v>
      </c>
      <c r="F18" s="324">
        <v>140</v>
      </c>
      <c r="G18" s="113">
        <v>140</v>
      </c>
      <c r="H18" s="53">
        <v>0.5</v>
      </c>
      <c r="I18" s="53">
        <v>0.5</v>
      </c>
      <c r="J18" s="53">
        <v>13.7</v>
      </c>
      <c r="K18" s="53">
        <v>66.2</v>
      </c>
      <c r="L18" s="113">
        <v>140</v>
      </c>
      <c r="M18" s="113">
        <v>140</v>
      </c>
      <c r="N18" s="53">
        <v>0.5</v>
      </c>
      <c r="O18" s="53">
        <v>0.5</v>
      </c>
      <c r="P18" s="53">
        <v>13.7</v>
      </c>
      <c r="Q18" s="53">
        <v>66.2</v>
      </c>
    </row>
    <row r="19" spans="1:17">
      <c r="A19" s="514"/>
      <c r="B19" s="618" t="s">
        <v>157</v>
      </c>
      <c r="C19" s="147"/>
      <c r="D19" s="147"/>
      <c r="E19" s="619"/>
      <c r="F19" s="144"/>
      <c r="G19" s="133"/>
      <c r="H19" s="134">
        <f>SUM(H9:H18)</f>
        <v>11</v>
      </c>
      <c r="I19" s="134">
        <f>SUM(I9:I18)</f>
        <v>13.66</v>
      </c>
      <c r="J19" s="134">
        <f>SUM(J9:J18)</f>
        <v>77.900000000000006</v>
      </c>
      <c r="K19" s="134">
        <f>SUM(K9:K18)</f>
        <v>483.2</v>
      </c>
      <c r="L19" s="134"/>
      <c r="M19" s="134"/>
      <c r="N19" s="134">
        <f>SUM(N9:N18)</f>
        <v>13.9</v>
      </c>
      <c r="O19" s="134">
        <f>SUM(O9:O18)</f>
        <v>17.3</v>
      </c>
      <c r="P19" s="134">
        <f>SUM(P9:P18)</f>
        <v>94.5</v>
      </c>
      <c r="Q19" s="134">
        <f>SUM(Q9:Q18)</f>
        <v>573.20000000000005</v>
      </c>
    </row>
    <row r="20" spans="1:17">
      <c r="A20" s="514"/>
      <c r="B20" s="593" t="s">
        <v>131</v>
      </c>
      <c r="C20" s="594"/>
      <c r="D20" s="594"/>
      <c r="E20" s="595"/>
      <c r="F20" s="144"/>
      <c r="G20" s="133"/>
      <c r="H20" s="133"/>
      <c r="I20" s="133"/>
      <c r="J20" s="133"/>
      <c r="K20" s="133"/>
      <c r="L20" s="124"/>
      <c r="M20" s="124"/>
      <c r="N20" s="124"/>
      <c r="O20" s="124"/>
      <c r="P20" s="124"/>
      <c r="Q20" s="124"/>
    </row>
    <row r="21" spans="1:17" ht="16.5" customHeight="1">
      <c r="A21" s="462">
        <v>51</v>
      </c>
      <c r="B21" s="596" t="s">
        <v>258</v>
      </c>
      <c r="C21" s="161">
        <v>60</v>
      </c>
      <c r="D21" s="161">
        <v>100</v>
      </c>
      <c r="E21" s="597" t="s">
        <v>68</v>
      </c>
      <c r="F21" s="598">
        <v>45.6</v>
      </c>
      <c r="G21" s="135">
        <v>36.6</v>
      </c>
      <c r="H21" s="136">
        <v>0.7</v>
      </c>
      <c r="I21" s="136">
        <v>6.1</v>
      </c>
      <c r="J21" s="136">
        <v>4.2</v>
      </c>
      <c r="K21" s="136">
        <v>76</v>
      </c>
      <c r="L21" s="275">
        <v>76</v>
      </c>
      <c r="M21" s="275">
        <v>61</v>
      </c>
      <c r="N21" s="137">
        <v>1.3</v>
      </c>
      <c r="O21" s="137">
        <v>10.3</v>
      </c>
      <c r="P21" s="137">
        <v>7.1</v>
      </c>
      <c r="Q21" s="137">
        <v>127</v>
      </c>
    </row>
    <row r="22" spans="1:17">
      <c r="A22" s="462"/>
      <c r="B22" s="596"/>
      <c r="C22" s="146"/>
      <c r="D22" s="147"/>
      <c r="E22" s="597" t="s">
        <v>36</v>
      </c>
      <c r="F22" s="598">
        <v>22.8</v>
      </c>
      <c r="G22" s="275">
        <v>18</v>
      </c>
      <c r="H22" s="133"/>
      <c r="I22" s="133"/>
      <c r="J22" s="133"/>
      <c r="K22" s="133"/>
      <c r="L22" s="275">
        <v>38</v>
      </c>
      <c r="M22" s="275">
        <v>30</v>
      </c>
      <c r="N22" s="124"/>
      <c r="O22" s="124"/>
      <c r="P22" s="124"/>
      <c r="Q22" s="124"/>
    </row>
    <row r="23" spans="1:17">
      <c r="A23" s="462"/>
      <c r="B23" s="596"/>
      <c r="C23" s="146"/>
      <c r="D23" s="147"/>
      <c r="E23" s="597" t="s">
        <v>38</v>
      </c>
      <c r="F23" s="337">
        <v>6</v>
      </c>
      <c r="G23" s="275">
        <v>6</v>
      </c>
      <c r="H23" s="133"/>
      <c r="I23" s="133"/>
      <c r="J23" s="133"/>
      <c r="K23" s="133"/>
      <c r="L23" s="275">
        <v>10</v>
      </c>
      <c r="M23" s="275">
        <v>10</v>
      </c>
      <c r="N23" s="124"/>
      <c r="O23" s="124"/>
      <c r="P23" s="124"/>
      <c r="Q23" s="124"/>
    </row>
    <row r="24" spans="1:17">
      <c r="A24" s="486" t="s">
        <v>261</v>
      </c>
      <c r="B24" s="583" t="s">
        <v>262</v>
      </c>
      <c r="C24" s="139" t="s">
        <v>259</v>
      </c>
      <c r="D24" s="139" t="s">
        <v>302</v>
      </c>
      <c r="E24" s="139" t="s">
        <v>34</v>
      </c>
      <c r="F24" s="140">
        <v>106.6</v>
      </c>
      <c r="G24" s="269">
        <v>80</v>
      </c>
      <c r="H24" s="142">
        <v>1.7</v>
      </c>
      <c r="I24" s="142">
        <v>2.2999999999999998</v>
      </c>
      <c r="J24" s="142">
        <v>11.7</v>
      </c>
      <c r="K24" s="142">
        <v>75.400000000000006</v>
      </c>
      <c r="L24" s="140">
        <v>133.19999999999999</v>
      </c>
      <c r="M24" s="269">
        <v>100</v>
      </c>
      <c r="N24" s="143">
        <v>2.2000000000000002</v>
      </c>
      <c r="O24" s="143">
        <v>2.9</v>
      </c>
      <c r="P24" s="143">
        <v>14.7</v>
      </c>
      <c r="Q24" s="137">
        <v>94.2</v>
      </c>
    </row>
    <row r="25" spans="1:17">
      <c r="A25" s="487"/>
      <c r="B25" s="584"/>
      <c r="C25" s="139"/>
      <c r="D25" s="139"/>
      <c r="E25" s="139" t="s">
        <v>36</v>
      </c>
      <c r="F25" s="269">
        <v>10</v>
      </c>
      <c r="G25" s="269">
        <v>8</v>
      </c>
      <c r="H25" s="144"/>
      <c r="I25" s="144"/>
      <c r="J25" s="144"/>
      <c r="K25" s="144"/>
      <c r="L25" s="141">
        <v>12.5</v>
      </c>
      <c r="M25" s="269">
        <v>10</v>
      </c>
      <c r="N25" s="145"/>
      <c r="O25" s="145"/>
      <c r="P25" s="145"/>
      <c r="Q25" s="124"/>
    </row>
    <row r="26" spans="1:17">
      <c r="A26" s="487"/>
      <c r="B26" s="584"/>
      <c r="C26" s="146"/>
      <c r="D26" s="147"/>
      <c r="E26" s="139" t="s">
        <v>35</v>
      </c>
      <c r="F26" s="269">
        <v>10</v>
      </c>
      <c r="G26" s="269">
        <v>8</v>
      </c>
      <c r="H26" s="144"/>
      <c r="I26" s="144"/>
      <c r="J26" s="144"/>
      <c r="K26" s="144"/>
      <c r="L26" s="269">
        <v>12</v>
      </c>
      <c r="M26" s="269">
        <v>10</v>
      </c>
      <c r="N26" s="145"/>
      <c r="O26" s="145"/>
      <c r="P26" s="145"/>
      <c r="Q26" s="124"/>
    </row>
    <row r="27" spans="1:17">
      <c r="A27" s="487"/>
      <c r="B27" s="584"/>
      <c r="C27" s="146"/>
      <c r="D27" s="147"/>
      <c r="E27" s="139" t="s">
        <v>329</v>
      </c>
      <c r="F27" s="269">
        <v>2</v>
      </c>
      <c r="G27" s="269">
        <v>2</v>
      </c>
      <c r="H27" s="144"/>
      <c r="I27" s="144"/>
      <c r="J27" s="144"/>
      <c r="K27" s="144"/>
      <c r="L27" s="141">
        <v>2.5</v>
      </c>
      <c r="M27" s="141">
        <v>2.5</v>
      </c>
      <c r="N27" s="145"/>
      <c r="O27" s="145"/>
      <c r="P27" s="145"/>
      <c r="Q27" s="124"/>
    </row>
    <row r="28" spans="1:17">
      <c r="A28" s="487"/>
      <c r="B28" s="584"/>
      <c r="C28" s="146"/>
      <c r="D28" s="147"/>
      <c r="E28" s="139" t="s">
        <v>122</v>
      </c>
      <c r="F28" s="269">
        <v>1</v>
      </c>
      <c r="G28" s="269">
        <v>1</v>
      </c>
      <c r="H28" s="144"/>
      <c r="I28" s="144"/>
      <c r="J28" s="144"/>
      <c r="K28" s="144"/>
      <c r="L28" s="269">
        <v>2</v>
      </c>
      <c r="M28" s="269">
        <v>2</v>
      </c>
      <c r="N28" s="145"/>
      <c r="O28" s="145"/>
      <c r="P28" s="145"/>
      <c r="Q28" s="124"/>
    </row>
    <row r="29" spans="1:17">
      <c r="A29" s="487"/>
      <c r="B29" s="584"/>
      <c r="C29" s="146"/>
      <c r="D29" s="147"/>
      <c r="E29" s="148" t="s">
        <v>260</v>
      </c>
      <c r="F29" s="140"/>
      <c r="G29" s="149">
        <v>20</v>
      </c>
      <c r="H29" s="142">
        <v>4</v>
      </c>
      <c r="I29" s="142">
        <v>2.9</v>
      </c>
      <c r="J29" s="142">
        <v>0.2</v>
      </c>
      <c r="K29" s="142">
        <v>42.6</v>
      </c>
      <c r="L29" s="149"/>
      <c r="M29" s="149">
        <v>20</v>
      </c>
      <c r="N29" s="142">
        <v>4</v>
      </c>
      <c r="O29" s="142">
        <v>2.9</v>
      </c>
      <c r="P29" s="142">
        <v>0.2</v>
      </c>
      <c r="Q29" s="142">
        <v>42.6</v>
      </c>
    </row>
    <row r="30" spans="1:17">
      <c r="A30" s="487"/>
      <c r="B30" s="584"/>
      <c r="C30" s="146"/>
      <c r="D30" s="147"/>
      <c r="E30" s="139" t="s">
        <v>99</v>
      </c>
      <c r="F30" s="141">
        <v>31</v>
      </c>
      <c r="G30" s="141">
        <v>23</v>
      </c>
      <c r="H30" s="144"/>
      <c r="I30" s="144"/>
      <c r="J30" s="144"/>
      <c r="K30" s="144"/>
      <c r="L30" s="269">
        <v>31</v>
      </c>
      <c r="M30" s="269">
        <v>23</v>
      </c>
      <c r="N30" s="145"/>
      <c r="O30" s="145"/>
      <c r="P30" s="145"/>
      <c r="Q30" s="124"/>
    </row>
    <row r="31" spans="1:17">
      <c r="A31" s="487"/>
      <c r="B31" s="584"/>
      <c r="C31" s="146"/>
      <c r="D31" s="147"/>
      <c r="E31" s="139" t="s">
        <v>35</v>
      </c>
      <c r="F31" s="141">
        <v>3</v>
      </c>
      <c r="G31" s="141">
        <v>2</v>
      </c>
      <c r="H31" s="144"/>
      <c r="I31" s="144"/>
      <c r="J31" s="144"/>
      <c r="K31" s="144"/>
      <c r="L31" s="269">
        <v>3</v>
      </c>
      <c r="M31" s="269">
        <v>2</v>
      </c>
      <c r="N31" s="145"/>
      <c r="O31" s="145"/>
      <c r="P31" s="145"/>
      <c r="Q31" s="124"/>
    </row>
    <row r="32" spans="1:17">
      <c r="A32" s="488"/>
      <c r="B32" s="585"/>
      <c r="C32" s="146"/>
      <c r="D32" s="147"/>
      <c r="E32" s="139" t="s">
        <v>77</v>
      </c>
      <c r="F32" s="140">
        <v>1.9</v>
      </c>
      <c r="G32" s="140">
        <v>1.6</v>
      </c>
      <c r="H32" s="144"/>
      <c r="I32" s="144"/>
      <c r="J32" s="144"/>
      <c r="K32" s="144"/>
      <c r="L32" s="140">
        <v>1.9</v>
      </c>
      <c r="M32" s="140">
        <v>1.6</v>
      </c>
      <c r="N32" s="145"/>
      <c r="O32" s="145"/>
      <c r="P32" s="145"/>
      <c r="Q32" s="124"/>
    </row>
    <row r="33" spans="1:17">
      <c r="A33" s="490" t="s">
        <v>264</v>
      </c>
      <c r="B33" s="620" t="s">
        <v>256</v>
      </c>
      <c r="C33" s="191" t="s">
        <v>248</v>
      </c>
      <c r="D33" s="621" t="s">
        <v>195</v>
      </c>
      <c r="E33" s="150" t="s">
        <v>245</v>
      </c>
      <c r="F33" s="151">
        <v>81</v>
      </c>
      <c r="G33" s="151">
        <v>60</v>
      </c>
      <c r="H33" s="152">
        <v>12.4</v>
      </c>
      <c r="I33" s="152">
        <v>12.2</v>
      </c>
      <c r="J33" s="152">
        <v>10</v>
      </c>
      <c r="K33" s="152">
        <v>200</v>
      </c>
      <c r="L33" s="151">
        <v>92.8</v>
      </c>
      <c r="M33" s="151">
        <v>68.8</v>
      </c>
      <c r="N33" s="152">
        <v>14.2</v>
      </c>
      <c r="O33" s="152">
        <v>14</v>
      </c>
      <c r="P33" s="152">
        <v>11.4</v>
      </c>
      <c r="Q33" s="153">
        <v>228</v>
      </c>
    </row>
    <row r="34" spans="1:17">
      <c r="A34" s="491"/>
      <c r="B34" s="622"/>
      <c r="C34" s="191"/>
      <c r="D34" s="196"/>
      <c r="E34" s="150" t="s">
        <v>246</v>
      </c>
      <c r="F34" s="151">
        <v>13</v>
      </c>
      <c r="G34" s="151">
        <v>13</v>
      </c>
      <c r="H34" s="154"/>
      <c r="I34" s="154"/>
      <c r="J34" s="154"/>
      <c r="K34" s="154"/>
      <c r="L34" s="151">
        <v>14</v>
      </c>
      <c r="M34" s="151">
        <v>14</v>
      </c>
      <c r="N34" s="153"/>
      <c r="O34" s="153"/>
      <c r="P34" s="153"/>
      <c r="Q34" s="153"/>
    </row>
    <row r="35" spans="1:17">
      <c r="A35" s="491"/>
      <c r="B35" s="622"/>
      <c r="C35" s="191"/>
      <c r="D35" s="196"/>
      <c r="E35" s="150" t="s">
        <v>51</v>
      </c>
      <c r="F35" s="151">
        <v>16</v>
      </c>
      <c r="G35" s="151">
        <v>16</v>
      </c>
      <c r="H35" s="154"/>
      <c r="I35" s="154"/>
      <c r="J35" s="154"/>
      <c r="K35" s="154"/>
      <c r="L35" s="151">
        <v>18</v>
      </c>
      <c r="M35" s="151">
        <v>18</v>
      </c>
      <c r="N35" s="153"/>
      <c r="O35" s="153"/>
      <c r="P35" s="153"/>
      <c r="Q35" s="153"/>
    </row>
    <row r="36" spans="1:17">
      <c r="A36" s="491"/>
      <c r="B36" s="622"/>
      <c r="C36" s="191"/>
      <c r="D36" s="196"/>
      <c r="E36" s="155" t="s">
        <v>176</v>
      </c>
      <c r="F36" s="151">
        <v>5</v>
      </c>
      <c r="G36" s="151">
        <v>5</v>
      </c>
      <c r="H36" s="154"/>
      <c r="I36" s="154"/>
      <c r="J36" s="154"/>
      <c r="K36" s="154"/>
      <c r="L36" s="151">
        <v>5.5</v>
      </c>
      <c r="M36" s="151">
        <v>5.5</v>
      </c>
      <c r="N36" s="153"/>
      <c r="O36" s="153"/>
      <c r="P36" s="153"/>
      <c r="Q36" s="153"/>
    </row>
    <row r="37" spans="1:17" ht="15.75" customHeight="1">
      <c r="A37" s="491"/>
      <c r="B37" s="622"/>
      <c r="C37" s="191"/>
      <c r="D37" s="196"/>
      <c r="E37" s="150" t="s">
        <v>247</v>
      </c>
      <c r="F37" s="156"/>
      <c r="G37" s="156">
        <v>50</v>
      </c>
      <c r="H37" s="153"/>
      <c r="I37" s="153"/>
      <c r="J37" s="153"/>
      <c r="K37" s="153"/>
      <c r="L37" s="156"/>
      <c r="M37" s="156">
        <v>50</v>
      </c>
      <c r="N37" s="153"/>
      <c r="O37" s="153"/>
      <c r="P37" s="153"/>
      <c r="Q37" s="153"/>
    </row>
    <row r="38" spans="1:17">
      <c r="A38" s="491"/>
      <c r="B38" s="622"/>
      <c r="C38" s="191"/>
      <c r="D38" s="196"/>
      <c r="E38" s="150" t="s">
        <v>51</v>
      </c>
      <c r="F38" s="151">
        <v>50</v>
      </c>
      <c r="G38" s="151">
        <v>50</v>
      </c>
      <c r="H38" s="154"/>
      <c r="I38" s="154"/>
      <c r="J38" s="154"/>
      <c r="K38" s="154"/>
      <c r="L38" s="151">
        <v>50</v>
      </c>
      <c r="M38" s="151">
        <v>50</v>
      </c>
      <c r="N38" s="153"/>
      <c r="O38" s="153"/>
      <c r="P38" s="153"/>
      <c r="Q38" s="153"/>
    </row>
    <row r="39" spans="1:17">
      <c r="A39" s="491"/>
      <c r="B39" s="622"/>
      <c r="C39" s="191"/>
      <c r="D39" s="196"/>
      <c r="E39" s="150" t="s">
        <v>87</v>
      </c>
      <c r="F39" s="151">
        <v>2.5</v>
      </c>
      <c r="G39" s="151">
        <v>2.5</v>
      </c>
      <c r="H39" s="154"/>
      <c r="I39" s="154"/>
      <c r="J39" s="154"/>
      <c r="K39" s="154"/>
      <c r="L39" s="151">
        <v>2.5</v>
      </c>
      <c r="M39" s="151">
        <v>2.5</v>
      </c>
      <c r="N39" s="153"/>
      <c r="O39" s="153"/>
      <c r="P39" s="153"/>
      <c r="Q39" s="153"/>
    </row>
    <row r="40" spans="1:17">
      <c r="A40" s="491"/>
      <c r="B40" s="622"/>
      <c r="C40" s="623"/>
      <c r="D40" s="196"/>
      <c r="E40" s="150" t="s">
        <v>176</v>
      </c>
      <c r="F40" s="151">
        <v>2.5</v>
      </c>
      <c r="G40" s="151">
        <v>2.5</v>
      </c>
      <c r="H40" s="154"/>
      <c r="I40" s="154"/>
      <c r="J40" s="154"/>
      <c r="K40" s="154"/>
      <c r="L40" s="151">
        <v>2.5</v>
      </c>
      <c r="M40" s="151">
        <v>2.5</v>
      </c>
      <c r="N40" s="153"/>
      <c r="O40" s="153"/>
      <c r="P40" s="153"/>
      <c r="Q40" s="153"/>
    </row>
    <row r="41" spans="1:17">
      <c r="A41" s="511"/>
      <c r="B41" s="624"/>
      <c r="C41" s="623"/>
      <c r="D41" s="196"/>
      <c r="E41" s="150" t="s">
        <v>32</v>
      </c>
      <c r="F41" s="151">
        <v>0.5</v>
      </c>
      <c r="G41" s="151">
        <v>0.5</v>
      </c>
      <c r="H41" s="154"/>
      <c r="I41" s="154"/>
      <c r="J41" s="154"/>
      <c r="K41" s="154"/>
      <c r="L41" s="151">
        <v>0.5</v>
      </c>
      <c r="M41" s="151">
        <v>0.5</v>
      </c>
      <c r="N41" s="153"/>
      <c r="O41" s="153"/>
      <c r="P41" s="153"/>
      <c r="Q41" s="153"/>
    </row>
    <row r="42" spans="1:17">
      <c r="A42" s="481">
        <v>423</v>
      </c>
      <c r="B42" s="603" t="s">
        <v>169</v>
      </c>
      <c r="C42" s="200">
        <v>160</v>
      </c>
      <c r="D42" s="200">
        <v>160</v>
      </c>
      <c r="E42" s="625" t="s">
        <v>43</v>
      </c>
      <c r="F42" s="277">
        <v>210</v>
      </c>
      <c r="G42" s="271">
        <v>168</v>
      </c>
      <c r="H42" s="158">
        <v>5.9</v>
      </c>
      <c r="I42" s="158">
        <v>5.7</v>
      </c>
      <c r="J42" s="158">
        <v>6.2</v>
      </c>
      <c r="K42" s="158">
        <v>100</v>
      </c>
      <c r="L42" s="271">
        <v>210</v>
      </c>
      <c r="M42" s="271">
        <v>168</v>
      </c>
      <c r="N42" s="158">
        <v>5.9</v>
      </c>
      <c r="O42" s="158">
        <v>5.7</v>
      </c>
      <c r="P42" s="158">
        <v>6.2</v>
      </c>
      <c r="Q42" s="158">
        <v>100</v>
      </c>
    </row>
    <row r="43" spans="1:17" ht="13.5" customHeight="1">
      <c r="A43" s="481"/>
      <c r="B43" s="603"/>
      <c r="C43" s="626"/>
      <c r="D43" s="626"/>
      <c r="E43" s="625" t="s">
        <v>30</v>
      </c>
      <c r="F43" s="277">
        <v>7</v>
      </c>
      <c r="G43" s="271">
        <v>7</v>
      </c>
      <c r="H43" s="157"/>
      <c r="I43" s="157"/>
      <c r="J43" s="157"/>
      <c r="K43" s="157"/>
      <c r="L43" s="271">
        <v>7</v>
      </c>
      <c r="M43" s="271">
        <v>7</v>
      </c>
      <c r="N43" s="157"/>
      <c r="O43" s="157"/>
      <c r="P43" s="157"/>
      <c r="Q43" s="157"/>
    </row>
    <row r="44" spans="1:17">
      <c r="A44" s="481"/>
      <c r="B44" s="603"/>
      <c r="C44" s="626"/>
      <c r="D44" s="626"/>
      <c r="E44" s="625" t="s">
        <v>36</v>
      </c>
      <c r="F44" s="277">
        <v>9</v>
      </c>
      <c r="G44" s="157">
        <v>7.2</v>
      </c>
      <c r="H44" s="157"/>
      <c r="I44" s="157"/>
      <c r="J44" s="157"/>
      <c r="K44" s="157"/>
      <c r="L44" s="271">
        <v>9</v>
      </c>
      <c r="M44" s="157">
        <v>7.2</v>
      </c>
      <c r="N44" s="157"/>
      <c r="O44" s="157"/>
      <c r="P44" s="157"/>
      <c r="Q44" s="157"/>
    </row>
    <row r="45" spans="1:17">
      <c r="A45" s="481"/>
      <c r="B45" s="603"/>
      <c r="C45" s="626"/>
      <c r="D45" s="626"/>
      <c r="E45" s="625" t="s">
        <v>35</v>
      </c>
      <c r="F45" s="277">
        <v>15</v>
      </c>
      <c r="G45" s="271">
        <v>13</v>
      </c>
      <c r="H45" s="157"/>
      <c r="I45" s="157"/>
      <c r="J45" s="157"/>
      <c r="K45" s="157"/>
      <c r="L45" s="271">
        <v>15</v>
      </c>
      <c r="M45" s="271">
        <v>13</v>
      </c>
      <c r="N45" s="157"/>
      <c r="O45" s="157"/>
      <c r="P45" s="157"/>
      <c r="Q45" s="157"/>
    </row>
    <row r="46" spans="1:17">
      <c r="A46" s="481"/>
      <c r="B46" s="603"/>
      <c r="C46" s="626"/>
      <c r="D46" s="626"/>
      <c r="E46" s="625" t="s">
        <v>37</v>
      </c>
      <c r="F46" s="277">
        <v>15</v>
      </c>
      <c r="G46" s="271">
        <v>15</v>
      </c>
      <c r="H46" s="157"/>
      <c r="I46" s="157"/>
      <c r="J46" s="157"/>
      <c r="K46" s="157"/>
      <c r="L46" s="271">
        <v>15</v>
      </c>
      <c r="M46" s="271">
        <v>15</v>
      </c>
      <c r="N46" s="157"/>
      <c r="O46" s="157"/>
      <c r="P46" s="157"/>
      <c r="Q46" s="157"/>
    </row>
    <row r="47" spans="1:17">
      <c r="A47" s="481"/>
      <c r="B47" s="603"/>
      <c r="C47" s="626"/>
      <c r="D47" s="626"/>
      <c r="E47" s="625" t="s">
        <v>237</v>
      </c>
      <c r="F47" s="181">
        <v>0.3</v>
      </c>
      <c r="G47" s="157">
        <v>0.3</v>
      </c>
      <c r="H47" s="157"/>
      <c r="I47" s="157"/>
      <c r="J47" s="157"/>
      <c r="K47" s="157"/>
      <c r="L47" s="157">
        <v>0.3</v>
      </c>
      <c r="M47" s="157">
        <v>0.3</v>
      </c>
      <c r="N47" s="157"/>
      <c r="O47" s="157"/>
      <c r="P47" s="157"/>
      <c r="Q47" s="157"/>
    </row>
    <row r="48" spans="1:17">
      <c r="A48" s="481"/>
      <c r="B48" s="603"/>
      <c r="C48" s="626"/>
      <c r="D48" s="626"/>
      <c r="E48" s="625" t="s">
        <v>57</v>
      </c>
      <c r="F48" s="181">
        <v>2.6</v>
      </c>
      <c r="G48" s="157">
        <v>2.6</v>
      </c>
      <c r="H48" s="157"/>
      <c r="I48" s="157"/>
      <c r="J48" s="157"/>
      <c r="K48" s="157"/>
      <c r="L48" s="157">
        <v>2.6</v>
      </c>
      <c r="M48" s="157">
        <v>2.6</v>
      </c>
      <c r="N48" s="157"/>
      <c r="O48" s="157"/>
      <c r="P48" s="157"/>
      <c r="Q48" s="157"/>
    </row>
    <row r="49" spans="1:17">
      <c r="A49" s="481"/>
      <c r="B49" s="603"/>
      <c r="C49" s="626"/>
      <c r="D49" s="626"/>
      <c r="E49" s="625" t="s">
        <v>32</v>
      </c>
      <c r="F49" s="181">
        <v>1.1000000000000001</v>
      </c>
      <c r="G49" s="157">
        <v>1.1000000000000001</v>
      </c>
      <c r="H49" s="157"/>
      <c r="I49" s="157"/>
      <c r="J49" s="157"/>
      <c r="K49" s="157"/>
      <c r="L49" s="157">
        <v>1.1000000000000001</v>
      </c>
      <c r="M49" s="157">
        <v>1.1000000000000001</v>
      </c>
      <c r="N49" s="157"/>
      <c r="O49" s="157"/>
      <c r="P49" s="157"/>
      <c r="Q49" s="157"/>
    </row>
    <row r="50" spans="1:17" ht="16.5" customHeight="1">
      <c r="A50" s="441">
        <v>512</v>
      </c>
      <c r="B50" s="602" t="s">
        <v>173</v>
      </c>
      <c r="C50" s="89">
        <v>200</v>
      </c>
      <c r="D50" s="89">
        <v>200</v>
      </c>
      <c r="E50" s="299" t="s">
        <v>174</v>
      </c>
      <c r="F50" s="219">
        <v>20</v>
      </c>
      <c r="G50" s="50">
        <v>37</v>
      </c>
      <c r="H50" s="55">
        <v>0.3</v>
      </c>
      <c r="I50" s="55">
        <v>0</v>
      </c>
      <c r="J50" s="55">
        <v>20.100000000000001</v>
      </c>
      <c r="K50" s="55">
        <v>81</v>
      </c>
      <c r="L50" s="272">
        <v>20</v>
      </c>
      <c r="M50" s="272">
        <v>37</v>
      </c>
      <c r="N50" s="55">
        <v>0.3</v>
      </c>
      <c r="O50" s="55">
        <v>0</v>
      </c>
      <c r="P50" s="55">
        <v>20.100000000000001</v>
      </c>
      <c r="Q50" s="55">
        <v>81</v>
      </c>
    </row>
    <row r="51" spans="1:17">
      <c r="A51" s="441"/>
      <c r="B51" s="602"/>
      <c r="C51" s="627"/>
      <c r="D51" s="627"/>
      <c r="E51" s="299" t="s">
        <v>74</v>
      </c>
      <c r="F51" s="219">
        <v>13</v>
      </c>
      <c r="G51" s="50">
        <v>13</v>
      </c>
      <c r="H51" s="55"/>
      <c r="I51" s="55"/>
      <c r="J51" s="55"/>
      <c r="K51" s="55"/>
      <c r="L51" s="272">
        <v>13</v>
      </c>
      <c r="M51" s="272">
        <v>13</v>
      </c>
      <c r="N51" s="55"/>
      <c r="O51" s="55"/>
      <c r="P51" s="55"/>
      <c r="Q51" s="55"/>
    </row>
    <row r="52" spans="1:17">
      <c r="A52" s="119">
        <v>108</v>
      </c>
      <c r="B52" s="604" t="s">
        <v>147</v>
      </c>
      <c r="C52" s="57">
        <v>40</v>
      </c>
      <c r="D52" s="57">
        <v>60</v>
      </c>
      <c r="E52" s="299" t="s">
        <v>11</v>
      </c>
      <c r="F52" s="219">
        <v>40</v>
      </c>
      <c r="G52" s="50">
        <v>40</v>
      </c>
      <c r="H52" s="55">
        <v>3.3</v>
      </c>
      <c r="I52" s="55">
        <v>0.3</v>
      </c>
      <c r="J52" s="55">
        <v>19.600000000000001</v>
      </c>
      <c r="K52" s="55">
        <v>96</v>
      </c>
      <c r="L52" s="272">
        <v>60</v>
      </c>
      <c r="M52" s="272">
        <v>60</v>
      </c>
      <c r="N52" s="55">
        <v>4.5999999999999996</v>
      </c>
      <c r="O52" s="55">
        <v>0.5</v>
      </c>
      <c r="P52" s="55">
        <v>29.5</v>
      </c>
      <c r="Q52" s="55">
        <v>140</v>
      </c>
    </row>
    <row r="53" spans="1:17">
      <c r="A53" s="119">
        <v>109</v>
      </c>
      <c r="B53" s="604" t="s">
        <v>154</v>
      </c>
      <c r="C53" s="57">
        <v>50</v>
      </c>
      <c r="D53" s="57">
        <v>70</v>
      </c>
      <c r="E53" s="299" t="s">
        <v>15</v>
      </c>
      <c r="F53" s="219">
        <v>50</v>
      </c>
      <c r="G53" s="50">
        <v>50</v>
      </c>
      <c r="H53" s="55">
        <v>3.3</v>
      </c>
      <c r="I53" s="55">
        <v>0.6</v>
      </c>
      <c r="J53" s="55">
        <v>16.7</v>
      </c>
      <c r="K53" s="55">
        <v>87</v>
      </c>
      <c r="L53" s="272">
        <v>70</v>
      </c>
      <c r="M53" s="272">
        <v>70</v>
      </c>
      <c r="N53" s="55">
        <v>4.5999999999999996</v>
      </c>
      <c r="O53" s="55">
        <v>0.8</v>
      </c>
      <c r="P53" s="55">
        <v>23.4</v>
      </c>
      <c r="Q53" s="55">
        <v>121</v>
      </c>
    </row>
    <row r="54" spans="1:17">
      <c r="A54" s="513"/>
      <c r="B54" s="605" t="s">
        <v>179</v>
      </c>
      <c r="C54" s="628"/>
      <c r="D54" s="628"/>
      <c r="E54" s="629"/>
      <c r="F54" s="630"/>
      <c r="G54" s="15"/>
      <c r="H54" s="109">
        <f>SUM(H21:H53)</f>
        <v>31.600000000000005</v>
      </c>
      <c r="I54" s="109">
        <f>SUM(I21:I53)</f>
        <v>30.1</v>
      </c>
      <c r="J54" s="109">
        <f>SUM(J21:J53)</f>
        <v>88.7</v>
      </c>
      <c r="K54" s="109">
        <f>SUM(K21:K53)</f>
        <v>758</v>
      </c>
      <c r="L54" s="17"/>
      <c r="M54" s="17"/>
      <c r="N54" s="110">
        <f>SUM(N21:N53)</f>
        <v>37.1</v>
      </c>
      <c r="O54" s="110">
        <f>SUM(O21:O53)</f>
        <v>37.1</v>
      </c>
      <c r="P54" s="110">
        <f>SUM(P21:P53)</f>
        <v>112.6</v>
      </c>
      <c r="Q54" s="110">
        <f>SUM(Q21:Q53)</f>
        <v>933.8</v>
      </c>
    </row>
    <row r="55" spans="1:17">
      <c r="A55" s="513"/>
      <c r="B55" s="605" t="s">
        <v>158</v>
      </c>
      <c r="C55" s="628"/>
      <c r="D55" s="628"/>
      <c r="E55" s="629"/>
      <c r="F55" s="630"/>
      <c r="G55" s="15"/>
      <c r="H55" s="109">
        <f>H54+H19</f>
        <v>42.600000000000009</v>
      </c>
      <c r="I55" s="109">
        <f>I54+I19</f>
        <v>43.760000000000005</v>
      </c>
      <c r="J55" s="109">
        <f>J54+J19</f>
        <v>166.60000000000002</v>
      </c>
      <c r="K55" s="109">
        <f>K54+K19</f>
        <v>1241.2</v>
      </c>
      <c r="L55" s="109"/>
      <c r="M55" s="109"/>
      <c r="N55" s="109">
        <f>N54+N19</f>
        <v>51</v>
      </c>
      <c r="O55" s="109">
        <f>O54+O19</f>
        <v>54.400000000000006</v>
      </c>
      <c r="P55" s="109">
        <f>P54+P19</f>
        <v>207.1</v>
      </c>
      <c r="Q55" s="109">
        <f>Q54+Q19</f>
        <v>1507</v>
      </c>
    </row>
    <row r="56" spans="1:17">
      <c r="A56" s="17"/>
      <c r="B56" s="610" t="s">
        <v>137</v>
      </c>
      <c r="C56" s="611"/>
      <c r="D56" s="611"/>
      <c r="E56" s="611"/>
      <c r="F56" s="612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>
      <c r="A57" s="462">
        <v>55</v>
      </c>
      <c r="B57" s="631" t="s">
        <v>424</v>
      </c>
      <c r="C57" s="632">
        <v>100</v>
      </c>
      <c r="D57" s="633"/>
      <c r="E57" s="613" t="s">
        <v>68</v>
      </c>
      <c r="F57" s="634">
        <v>115</v>
      </c>
      <c r="G57" s="305">
        <v>84</v>
      </c>
      <c r="H57" s="380">
        <v>2.8</v>
      </c>
      <c r="I57" s="380">
        <v>12.1</v>
      </c>
      <c r="J57" s="380">
        <v>7.1</v>
      </c>
      <c r="K57" s="380">
        <v>148</v>
      </c>
      <c r="L57" s="17"/>
      <c r="M57" s="17"/>
      <c r="N57" s="17"/>
      <c r="O57" s="17"/>
      <c r="P57" s="17"/>
      <c r="Q57" s="17"/>
    </row>
    <row r="58" spans="1:17">
      <c r="A58" s="462"/>
      <c r="B58" s="631"/>
      <c r="C58" s="632"/>
      <c r="D58" s="633"/>
      <c r="E58" s="613" t="s">
        <v>10</v>
      </c>
      <c r="F58" s="634">
        <v>7.7</v>
      </c>
      <c r="G58" s="305">
        <v>7</v>
      </c>
      <c r="H58" s="18"/>
      <c r="I58" s="18"/>
      <c r="J58" s="18"/>
      <c r="K58" s="18"/>
      <c r="L58" s="17"/>
      <c r="M58" s="17"/>
      <c r="N58" s="17"/>
      <c r="O58" s="17"/>
      <c r="P58" s="17"/>
      <c r="Q58" s="17"/>
    </row>
    <row r="59" spans="1:17">
      <c r="A59" s="462"/>
      <c r="B59" s="631"/>
      <c r="C59" s="635"/>
      <c r="D59" s="636"/>
      <c r="E59" s="613" t="s">
        <v>38</v>
      </c>
      <c r="F59" s="634">
        <v>10</v>
      </c>
      <c r="G59" s="305">
        <v>10</v>
      </c>
      <c r="H59" s="18"/>
      <c r="I59" s="18"/>
      <c r="J59" s="18"/>
      <c r="K59" s="18"/>
      <c r="L59" s="17"/>
      <c r="M59" s="17"/>
      <c r="N59" s="17"/>
      <c r="O59" s="17"/>
      <c r="P59" s="17"/>
      <c r="Q59" s="17"/>
    </row>
    <row r="60" spans="1:17" ht="15" customHeight="1">
      <c r="A60" s="462">
        <v>17</v>
      </c>
      <c r="B60" s="631" t="s">
        <v>425</v>
      </c>
      <c r="C60" s="635">
        <v>100</v>
      </c>
      <c r="D60" s="636"/>
      <c r="E60" s="145" t="s">
        <v>62</v>
      </c>
      <c r="F60" s="634">
        <v>114</v>
      </c>
      <c r="G60" s="305">
        <v>91</v>
      </c>
      <c r="H60" s="136">
        <v>0.7</v>
      </c>
      <c r="I60" s="136">
        <v>10.1</v>
      </c>
      <c r="J60" s="136">
        <v>2</v>
      </c>
      <c r="K60" s="136">
        <v>102</v>
      </c>
      <c r="L60" s="17"/>
      <c r="M60" s="17"/>
      <c r="N60" s="17"/>
      <c r="O60" s="17"/>
      <c r="P60" s="17"/>
      <c r="Q60" s="17"/>
    </row>
    <row r="61" spans="1:17">
      <c r="A61" s="462"/>
      <c r="B61" s="631"/>
      <c r="C61" s="635"/>
      <c r="D61" s="636"/>
      <c r="E61" s="145" t="s">
        <v>38</v>
      </c>
      <c r="F61" s="634">
        <v>10</v>
      </c>
      <c r="G61" s="305">
        <v>10</v>
      </c>
      <c r="H61" s="18"/>
      <c r="I61" s="18"/>
      <c r="J61" s="18"/>
      <c r="K61" s="18"/>
      <c r="L61" s="17"/>
      <c r="M61" s="17"/>
      <c r="N61" s="17"/>
      <c r="O61" s="17"/>
      <c r="P61" s="17"/>
      <c r="Q61" s="17"/>
    </row>
    <row r="62" spans="1:17" ht="15" customHeight="1">
      <c r="A62" s="462">
        <v>390</v>
      </c>
      <c r="B62" s="631" t="s">
        <v>426</v>
      </c>
      <c r="C62" s="635">
        <v>70</v>
      </c>
      <c r="D62" s="636"/>
      <c r="E62" s="145" t="s">
        <v>69</v>
      </c>
      <c r="F62" s="634">
        <v>61</v>
      </c>
      <c r="G62" s="305">
        <v>44</v>
      </c>
      <c r="H62" s="383">
        <v>9.5</v>
      </c>
      <c r="I62" s="383">
        <v>15.3</v>
      </c>
      <c r="J62" s="383">
        <v>11.4</v>
      </c>
      <c r="K62" s="383">
        <v>221</v>
      </c>
      <c r="L62" s="17"/>
      <c r="M62" s="17"/>
      <c r="N62" s="17"/>
      <c r="O62" s="17"/>
      <c r="P62" s="17"/>
      <c r="Q62" s="17"/>
    </row>
    <row r="63" spans="1:17">
      <c r="A63" s="462"/>
      <c r="B63" s="631"/>
      <c r="C63" s="635"/>
      <c r="D63" s="636"/>
      <c r="E63" s="145" t="s">
        <v>70</v>
      </c>
      <c r="F63" s="634">
        <v>6</v>
      </c>
      <c r="G63" s="305">
        <v>6</v>
      </c>
      <c r="H63" s="18"/>
      <c r="I63" s="18"/>
      <c r="J63" s="18"/>
      <c r="K63" s="18"/>
      <c r="L63" s="17"/>
      <c r="M63" s="17"/>
      <c r="N63" s="17"/>
      <c r="O63" s="17"/>
      <c r="P63" s="17"/>
      <c r="Q63" s="17"/>
    </row>
    <row r="64" spans="1:17">
      <c r="A64" s="462"/>
      <c r="B64" s="631"/>
      <c r="C64" s="635"/>
      <c r="D64" s="636"/>
      <c r="E64" s="145" t="s">
        <v>35</v>
      </c>
      <c r="F64" s="634">
        <v>24.5</v>
      </c>
      <c r="G64" s="305">
        <v>21</v>
      </c>
      <c r="H64" s="18"/>
      <c r="I64" s="18"/>
      <c r="J64" s="18"/>
      <c r="K64" s="18"/>
      <c r="L64" s="17"/>
      <c r="M64" s="17"/>
      <c r="N64" s="17"/>
      <c r="O64" s="17"/>
      <c r="P64" s="17"/>
      <c r="Q64" s="17"/>
    </row>
    <row r="65" spans="1:17">
      <c r="A65" s="462"/>
      <c r="B65" s="631"/>
      <c r="C65" s="635"/>
      <c r="D65" s="636"/>
      <c r="E65" s="145" t="s">
        <v>57</v>
      </c>
      <c r="F65" s="634">
        <v>5</v>
      </c>
      <c r="G65" s="305">
        <v>5</v>
      </c>
      <c r="H65" s="18"/>
      <c r="I65" s="18"/>
      <c r="J65" s="18"/>
      <c r="K65" s="18"/>
      <c r="L65" s="17"/>
      <c r="M65" s="17"/>
      <c r="N65" s="17"/>
      <c r="O65" s="17"/>
      <c r="P65" s="17"/>
      <c r="Q65" s="17"/>
    </row>
    <row r="66" spans="1:17">
      <c r="A66" s="462"/>
      <c r="B66" s="631"/>
      <c r="C66" s="635"/>
      <c r="D66" s="636"/>
      <c r="E66" s="145" t="s">
        <v>30</v>
      </c>
      <c r="F66" s="634">
        <v>10</v>
      </c>
      <c r="G66" s="305">
        <v>10</v>
      </c>
      <c r="H66" s="18"/>
      <c r="I66" s="18"/>
      <c r="J66" s="18"/>
      <c r="K66" s="18"/>
      <c r="L66" s="17"/>
      <c r="M66" s="17"/>
      <c r="N66" s="17"/>
      <c r="O66" s="17"/>
      <c r="P66" s="17"/>
      <c r="Q66" s="17"/>
    </row>
    <row r="67" spans="1:17" ht="15" customHeight="1">
      <c r="A67" s="462">
        <v>412</v>
      </c>
      <c r="B67" s="631" t="s">
        <v>167</v>
      </c>
      <c r="C67" s="635">
        <v>70</v>
      </c>
      <c r="D67" s="636"/>
      <c r="E67" s="145" t="s">
        <v>71</v>
      </c>
      <c r="F67" s="634">
        <v>52</v>
      </c>
      <c r="G67" s="305">
        <v>52</v>
      </c>
      <c r="H67" s="18"/>
      <c r="I67" s="18"/>
      <c r="J67" s="18"/>
      <c r="K67" s="18"/>
      <c r="L67" s="17"/>
      <c r="M67" s="17"/>
      <c r="N67" s="17"/>
      <c r="O67" s="17"/>
      <c r="P67" s="17"/>
      <c r="Q67" s="17"/>
    </row>
    <row r="68" spans="1:17">
      <c r="A68" s="462"/>
      <c r="B68" s="631"/>
      <c r="C68" s="635"/>
      <c r="D68" s="636"/>
      <c r="E68" s="145" t="s">
        <v>11</v>
      </c>
      <c r="F68" s="634">
        <v>13</v>
      </c>
      <c r="G68" s="305">
        <v>13</v>
      </c>
      <c r="H68" s="18"/>
      <c r="I68" s="18"/>
      <c r="J68" s="18"/>
      <c r="K68" s="18"/>
      <c r="L68" s="17"/>
      <c r="M68" s="17"/>
      <c r="N68" s="17"/>
      <c r="O68" s="17"/>
      <c r="P68" s="17"/>
      <c r="Q68" s="17"/>
    </row>
    <row r="69" spans="1:17">
      <c r="A69" s="462">
        <v>415</v>
      </c>
      <c r="B69" s="469" t="s">
        <v>208</v>
      </c>
      <c r="C69" s="635">
        <v>180</v>
      </c>
      <c r="D69" s="636"/>
      <c r="E69" s="145" t="s">
        <v>41</v>
      </c>
      <c r="F69" s="634">
        <v>62.1</v>
      </c>
      <c r="G69" s="305">
        <v>62.1</v>
      </c>
      <c r="H69" s="160">
        <v>4.2</v>
      </c>
      <c r="I69" s="160">
        <v>7.2</v>
      </c>
      <c r="J69" s="160">
        <v>38.799999999999997</v>
      </c>
      <c r="K69" s="160">
        <v>237.6</v>
      </c>
      <c r="L69" s="17"/>
      <c r="M69" s="17"/>
      <c r="N69" s="17"/>
      <c r="O69" s="17"/>
      <c r="P69" s="17"/>
      <c r="Q69" s="17"/>
    </row>
    <row r="70" spans="1:17">
      <c r="A70" s="462"/>
      <c r="B70" s="469"/>
      <c r="C70" s="635"/>
      <c r="D70" s="636"/>
      <c r="E70" s="145" t="s">
        <v>30</v>
      </c>
      <c r="F70" s="637">
        <v>8.1</v>
      </c>
      <c r="G70" s="123">
        <v>8.1</v>
      </c>
      <c r="H70" s="18"/>
      <c r="I70" s="18"/>
      <c r="J70" s="18"/>
      <c r="K70" s="18"/>
      <c r="L70" s="17"/>
      <c r="M70" s="17"/>
      <c r="N70" s="17"/>
      <c r="O70" s="17"/>
      <c r="P70" s="17"/>
      <c r="Q70" s="17"/>
    </row>
  </sheetData>
  <mergeCells count="36">
    <mergeCell ref="A9:A13"/>
    <mergeCell ref="C4:D4"/>
    <mergeCell ref="A54:A55"/>
    <mergeCell ref="B9:B13"/>
    <mergeCell ref="A19:A20"/>
    <mergeCell ref="B69:B70"/>
    <mergeCell ref="A69:A70"/>
    <mergeCell ref="B57:B59"/>
    <mergeCell ref="A57:A59"/>
    <mergeCell ref="B62:B66"/>
    <mergeCell ref="A62:A66"/>
    <mergeCell ref="B67:B68"/>
    <mergeCell ref="A67:A68"/>
    <mergeCell ref="B60:B61"/>
    <mergeCell ref="A60:A61"/>
    <mergeCell ref="A2:Q2"/>
    <mergeCell ref="A42:A49"/>
    <mergeCell ref="B42:B49"/>
    <mergeCell ref="A24:A32"/>
    <mergeCell ref="B24:B32"/>
    <mergeCell ref="B14:B16"/>
    <mergeCell ref="A14:A16"/>
    <mergeCell ref="B20:E20"/>
    <mergeCell ref="A21:A23"/>
    <mergeCell ref="B21:B23"/>
    <mergeCell ref="A4:A5"/>
    <mergeCell ref="B6:B8"/>
    <mergeCell ref="A6:A8"/>
    <mergeCell ref="L4:Q4"/>
    <mergeCell ref="E4:E5"/>
    <mergeCell ref="F4:K4"/>
    <mergeCell ref="B56:F56"/>
    <mergeCell ref="A33:A41"/>
    <mergeCell ref="B33:B41"/>
    <mergeCell ref="A50:A51"/>
    <mergeCell ref="B50:B51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9"/>
  <sheetViews>
    <sheetView workbookViewId="0">
      <selection activeCell="D17" sqref="D17"/>
    </sheetView>
  </sheetViews>
  <sheetFormatPr defaultColWidth="9.140625" defaultRowHeight="15"/>
  <cols>
    <col min="1" max="1" width="5.28515625" style="14" customWidth="1"/>
    <col min="2" max="2" width="20.7109375" style="14" customWidth="1"/>
    <col min="3" max="4" width="6.7109375" style="14" customWidth="1"/>
    <col min="5" max="5" width="18.42578125" style="14" customWidth="1"/>
    <col min="6" max="17" width="6.5703125" style="14" customWidth="1"/>
    <col min="18" max="16384" width="9.140625" style="14"/>
  </cols>
  <sheetData>
    <row r="1" spans="1:17">
      <c r="A1" s="482" t="s">
        <v>403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</row>
    <row r="2" spans="1:17">
      <c r="A2" s="34"/>
      <c r="B2" s="34"/>
      <c r="C2" s="34"/>
      <c r="D2" s="34"/>
      <c r="E2" s="34"/>
      <c r="F2" s="34"/>
      <c r="G2" s="34"/>
      <c r="H2" s="72" t="s">
        <v>232</v>
      </c>
      <c r="I2" s="34"/>
      <c r="J2" s="34"/>
      <c r="K2" s="34"/>
      <c r="L2" s="34"/>
      <c r="M2" s="34"/>
      <c r="N2" s="34"/>
      <c r="O2" s="34"/>
      <c r="P2" s="34"/>
      <c r="Q2" s="34"/>
    </row>
    <row r="3" spans="1:17">
      <c r="A3" s="515" t="s">
        <v>20</v>
      </c>
      <c r="B3" s="104" t="s">
        <v>21</v>
      </c>
      <c r="C3" s="476" t="s">
        <v>112</v>
      </c>
      <c r="D3" s="476"/>
      <c r="E3" s="478" t="s">
        <v>123</v>
      </c>
      <c r="F3" s="478"/>
      <c r="G3" s="478"/>
      <c r="H3" s="478"/>
      <c r="I3" s="478"/>
      <c r="J3" s="478"/>
      <c r="K3" s="478" t="s">
        <v>186</v>
      </c>
      <c r="L3" s="478"/>
      <c r="M3" s="478"/>
      <c r="N3" s="478"/>
      <c r="O3" s="478"/>
      <c r="P3" s="478"/>
      <c r="Q3" s="478"/>
    </row>
    <row r="4" spans="1:17" ht="24">
      <c r="A4" s="515"/>
      <c r="B4" s="106" t="s">
        <v>132</v>
      </c>
      <c r="C4" s="64" t="s">
        <v>124</v>
      </c>
      <c r="D4" s="64" t="s">
        <v>205</v>
      </c>
      <c r="E4" s="111" t="s">
        <v>236</v>
      </c>
      <c r="F4" s="60" t="s">
        <v>23</v>
      </c>
      <c r="G4" s="60" t="s">
        <v>24</v>
      </c>
      <c r="H4" s="60" t="s">
        <v>25</v>
      </c>
      <c r="I4" s="60" t="s">
        <v>26</v>
      </c>
      <c r="J4" s="60" t="s">
        <v>27</v>
      </c>
      <c r="K4" s="60" t="s">
        <v>28</v>
      </c>
      <c r="L4" s="60" t="s">
        <v>23</v>
      </c>
      <c r="M4" s="60" t="s">
        <v>24</v>
      </c>
      <c r="N4" s="60" t="s">
        <v>25</v>
      </c>
      <c r="O4" s="60" t="s">
        <v>26</v>
      </c>
      <c r="P4" s="60" t="s">
        <v>27</v>
      </c>
      <c r="Q4" s="60" t="s">
        <v>28</v>
      </c>
    </row>
    <row r="5" spans="1:17">
      <c r="A5" s="486">
        <v>331</v>
      </c>
      <c r="B5" s="583" t="s">
        <v>301</v>
      </c>
      <c r="C5" s="139" t="s">
        <v>300</v>
      </c>
      <c r="D5" s="146" t="s">
        <v>385</v>
      </c>
      <c r="E5" s="319" t="s">
        <v>53</v>
      </c>
      <c r="F5" s="317">
        <v>159</v>
      </c>
      <c r="G5" s="304">
        <v>156</v>
      </c>
      <c r="H5" s="160">
        <v>29.7</v>
      </c>
      <c r="I5" s="160">
        <v>22.6</v>
      </c>
      <c r="J5" s="160">
        <v>28.7</v>
      </c>
      <c r="K5" s="160">
        <v>437</v>
      </c>
      <c r="L5" s="304">
        <v>198</v>
      </c>
      <c r="M5" s="304">
        <v>195</v>
      </c>
      <c r="N5" s="160">
        <v>31.7</v>
      </c>
      <c r="O5" s="160">
        <v>28.2</v>
      </c>
      <c r="P5" s="160">
        <v>35.799999999999997</v>
      </c>
      <c r="Q5" s="160">
        <v>546</v>
      </c>
    </row>
    <row r="6" spans="1:17">
      <c r="A6" s="487"/>
      <c r="B6" s="584"/>
      <c r="C6" s="139"/>
      <c r="D6" s="161"/>
      <c r="E6" s="139" t="s">
        <v>57</v>
      </c>
      <c r="F6" s="269">
        <v>22</v>
      </c>
      <c r="G6" s="269">
        <v>22</v>
      </c>
      <c r="H6" s="160"/>
      <c r="I6" s="160"/>
      <c r="J6" s="160"/>
      <c r="K6" s="160"/>
      <c r="L6" s="269">
        <v>28</v>
      </c>
      <c r="M6" s="269">
        <v>28</v>
      </c>
      <c r="N6" s="160"/>
      <c r="O6" s="160"/>
      <c r="P6" s="160"/>
      <c r="Q6" s="160"/>
    </row>
    <row r="7" spans="1:17">
      <c r="A7" s="487"/>
      <c r="B7" s="584"/>
      <c r="C7" s="139"/>
      <c r="D7" s="146"/>
      <c r="E7" s="139" t="s">
        <v>223</v>
      </c>
      <c r="F7" s="269">
        <v>16</v>
      </c>
      <c r="G7" s="269">
        <v>13</v>
      </c>
      <c r="H7" s="160"/>
      <c r="I7" s="160"/>
      <c r="J7" s="160"/>
      <c r="K7" s="160"/>
      <c r="L7" s="269">
        <v>20</v>
      </c>
      <c r="M7" s="141">
        <v>16.3</v>
      </c>
      <c r="N7" s="160"/>
      <c r="O7" s="160"/>
      <c r="P7" s="160"/>
      <c r="Q7" s="160"/>
    </row>
    <row r="8" spans="1:17">
      <c r="A8" s="487"/>
      <c r="B8" s="584"/>
      <c r="C8" s="139"/>
      <c r="D8" s="146"/>
      <c r="E8" s="139" t="s">
        <v>32</v>
      </c>
      <c r="F8" s="269">
        <v>6</v>
      </c>
      <c r="G8" s="269">
        <v>6</v>
      </c>
      <c r="H8" s="160"/>
      <c r="I8" s="160"/>
      <c r="J8" s="160"/>
      <c r="K8" s="160"/>
      <c r="L8" s="269">
        <v>8</v>
      </c>
      <c r="M8" s="269">
        <v>8</v>
      </c>
      <c r="N8" s="160"/>
      <c r="O8" s="160"/>
      <c r="P8" s="160"/>
      <c r="Q8" s="160"/>
    </row>
    <row r="9" spans="1:17" ht="15.75" customHeight="1">
      <c r="A9" s="487"/>
      <c r="B9" s="584"/>
      <c r="C9" s="146"/>
      <c r="D9" s="146"/>
      <c r="E9" s="139" t="s">
        <v>299</v>
      </c>
      <c r="F9" s="162"/>
      <c r="G9" s="163">
        <v>200</v>
      </c>
      <c r="H9" s="132"/>
      <c r="I9" s="132"/>
      <c r="J9" s="132"/>
      <c r="K9" s="132"/>
      <c r="L9" s="162"/>
      <c r="M9" s="163">
        <v>250</v>
      </c>
      <c r="N9" s="132"/>
      <c r="O9" s="132"/>
      <c r="P9" s="132"/>
      <c r="Q9" s="132"/>
    </row>
    <row r="10" spans="1:17" ht="15" customHeight="1">
      <c r="A10" s="488"/>
      <c r="B10" s="585"/>
      <c r="C10" s="146"/>
      <c r="D10" s="146"/>
      <c r="E10" s="139" t="s">
        <v>176</v>
      </c>
      <c r="F10" s="269">
        <v>5</v>
      </c>
      <c r="G10" s="269">
        <v>5</v>
      </c>
      <c r="H10" s="132"/>
      <c r="I10" s="132"/>
      <c r="J10" s="132"/>
      <c r="K10" s="132"/>
      <c r="L10" s="269">
        <v>5</v>
      </c>
      <c r="M10" s="269">
        <v>5</v>
      </c>
      <c r="N10" s="132"/>
      <c r="O10" s="132"/>
      <c r="P10" s="132"/>
      <c r="Q10" s="132"/>
    </row>
    <row r="11" spans="1:17">
      <c r="A11" s="486">
        <v>495</v>
      </c>
      <c r="B11" s="583" t="s">
        <v>282</v>
      </c>
      <c r="C11" s="164">
        <v>200</v>
      </c>
      <c r="D11" s="161">
        <v>200</v>
      </c>
      <c r="E11" s="164" t="s">
        <v>283</v>
      </c>
      <c r="F11" s="309">
        <v>1</v>
      </c>
      <c r="G11" s="309">
        <v>50</v>
      </c>
      <c r="H11" s="165">
        <v>1.5</v>
      </c>
      <c r="I11" s="165">
        <v>1.3</v>
      </c>
      <c r="J11" s="165">
        <v>15.9</v>
      </c>
      <c r="K11" s="165">
        <v>81</v>
      </c>
      <c r="L11" s="164">
        <v>1</v>
      </c>
      <c r="M11" s="309">
        <v>50</v>
      </c>
      <c r="N11" s="165">
        <v>1.5</v>
      </c>
      <c r="O11" s="165">
        <v>1.3</v>
      </c>
      <c r="P11" s="165">
        <v>15.9</v>
      </c>
      <c r="Q11" s="165">
        <v>81</v>
      </c>
    </row>
    <row r="12" spans="1:17">
      <c r="A12" s="487"/>
      <c r="B12" s="584"/>
      <c r="C12" s="338"/>
      <c r="D12" s="338"/>
      <c r="E12" s="164" t="s">
        <v>51</v>
      </c>
      <c r="F12" s="309">
        <v>80</v>
      </c>
      <c r="G12" s="309">
        <v>80</v>
      </c>
      <c r="H12" s="132"/>
      <c r="I12" s="132"/>
      <c r="J12" s="133"/>
      <c r="K12" s="133"/>
      <c r="L12" s="164">
        <v>80</v>
      </c>
      <c r="M12" s="309">
        <v>80</v>
      </c>
      <c r="N12" s="132"/>
      <c r="O12" s="132"/>
      <c r="P12" s="133"/>
      <c r="Q12" s="133"/>
    </row>
    <row r="13" spans="1:17">
      <c r="A13" s="487"/>
      <c r="B13" s="584"/>
      <c r="C13" s="338"/>
      <c r="D13" s="338"/>
      <c r="E13" s="164" t="s">
        <v>32</v>
      </c>
      <c r="F13" s="309">
        <v>13</v>
      </c>
      <c r="G13" s="309">
        <v>13</v>
      </c>
      <c r="H13" s="132"/>
      <c r="I13" s="132"/>
      <c r="J13" s="133"/>
      <c r="K13" s="133"/>
      <c r="L13" s="164">
        <v>13</v>
      </c>
      <c r="M13" s="309">
        <v>13</v>
      </c>
      <c r="N13" s="132"/>
      <c r="O13" s="132"/>
      <c r="P13" s="133"/>
      <c r="Q13" s="133"/>
    </row>
    <row r="14" spans="1:17">
      <c r="A14" s="488"/>
      <c r="B14" s="585"/>
      <c r="C14" s="338"/>
      <c r="D14" s="338"/>
      <c r="E14" s="164" t="s">
        <v>222</v>
      </c>
      <c r="F14" s="309">
        <v>150</v>
      </c>
      <c r="G14" s="309">
        <v>150</v>
      </c>
      <c r="H14" s="132"/>
      <c r="I14" s="132"/>
      <c r="J14" s="133"/>
      <c r="K14" s="133"/>
      <c r="L14" s="164">
        <v>150</v>
      </c>
      <c r="M14" s="309">
        <v>150</v>
      </c>
      <c r="N14" s="132"/>
      <c r="O14" s="132"/>
      <c r="P14" s="133"/>
      <c r="Q14" s="133"/>
    </row>
    <row r="15" spans="1:17">
      <c r="A15" s="378">
        <v>111</v>
      </c>
      <c r="B15" s="586" t="s">
        <v>310</v>
      </c>
      <c r="C15" s="89">
        <v>40</v>
      </c>
      <c r="D15" s="89">
        <v>60</v>
      </c>
      <c r="E15" s="323" t="s">
        <v>311</v>
      </c>
      <c r="F15" s="324">
        <v>40</v>
      </c>
      <c r="G15" s="324">
        <v>40</v>
      </c>
      <c r="H15" s="325">
        <v>3</v>
      </c>
      <c r="I15" s="325">
        <v>1.1599999999999999</v>
      </c>
      <c r="J15" s="325">
        <v>20.5</v>
      </c>
      <c r="K15" s="325">
        <v>104</v>
      </c>
      <c r="L15" s="324">
        <v>60</v>
      </c>
      <c r="M15" s="324">
        <v>60</v>
      </c>
      <c r="N15" s="325">
        <v>4.5</v>
      </c>
      <c r="O15" s="325">
        <v>1.8</v>
      </c>
      <c r="P15" s="325">
        <v>30.8</v>
      </c>
      <c r="Q15" s="325">
        <v>137</v>
      </c>
    </row>
    <row r="16" spans="1:17">
      <c r="A16" s="118">
        <v>101</v>
      </c>
      <c r="B16" s="587" t="s">
        <v>172</v>
      </c>
      <c r="C16" s="89">
        <v>13.5</v>
      </c>
      <c r="D16" s="89">
        <v>20</v>
      </c>
      <c r="E16" s="339" t="s">
        <v>72</v>
      </c>
      <c r="F16" s="340">
        <v>13.7</v>
      </c>
      <c r="G16" s="48">
        <v>13.5</v>
      </c>
      <c r="H16" s="53">
        <v>2.6</v>
      </c>
      <c r="I16" s="53">
        <v>2.6</v>
      </c>
      <c r="J16" s="53">
        <v>0</v>
      </c>
      <c r="K16" s="53">
        <v>35</v>
      </c>
      <c r="L16" s="39">
        <v>21</v>
      </c>
      <c r="M16" s="48">
        <v>20</v>
      </c>
      <c r="N16" s="53">
        <v>4</v>
      </c>
      <c r="O16" s="53">
        <v>4</v>
      </c>
      <c r="P16" s="53">
        <v>0</v>
      </c>
      <c r="Q16" s="53">
        <v>52</v>
      </c>
    </row>
    <row r="17" spans="1:17">
      <c r="A17" s="367">
        <v>516</v>
      </c>
      <c r="B17" s="588" t="s">
        <v>405</v>
      </c>
      <c r="C17" s="310">
        <v>200</v>
      </c>
      <c r="D17" s="310">
        <v>200</v>
      </c>
      <c r="E17" s="589" t="s">
        <v>406</v>
      </c>
      <c r="F17" s="590">
        <v>206</v>
      </c>
      <c r="G17" s="374">
        <v>200</v>
      </c>
      <c r="H17" s="375">
        <v>5.8</v>
      </c>
      <c r="I17" s="375">
        <v>5</v>
      </c>
      <c r="J17" s="375">
        <v>8</v>
      </c>
      <c r="K17" s="375">
        <v>100</v>
      </c>
      <c r="L17" s="376">
        <v>206</v>
      </c>
      <c r="M17" s="374">
        <v>200</v>
      </c>
      <c r="N17" s="375">
        <v>5.8</v>
      </c>
      <c r="O17" s="375">
        <v>5</v>
      </c>
      <c r="P17" s="375">
        <v>8</v>
      </c>
      <c r="Q17" s="375">
        <v>100</v>
      </c>
    </row>
    <row r="18" spans="1:17">
      <c r="A18" s="514"/>
      <c r="B18" s="591" t="s">
        <v>189</v>
      </c>
      <c r="C18" s="592"/>
      <c r="D18" s="592"/>
      <c r="E18" s="319"/>
      <c r="F18" s="320"/>
      <c r="G18" s="132"/>
      <c r="H18" s="166">
        <f t="shared" ref="H18:J18" si="0">SUM(H5:H17)</f>
        <v>42.6</v>
      </c>
      <c r="I18" s="166">
        <f t="shared" si="0"/>
        <v>32.660000000000004</v>
      </c>
      <c r="J18" s="166">
        <f t="shared" si="0"/>
        <v>73.099999999999994</v>
      </c>
      <c r="K18" s="166">
        <f>SUM(K5:K17)</f>
        <v>757</v>
      </c>
      <c r="L18" s="166"/>
      <c r="M18" s="166"/>
      <c r="N18" s="166">
        <f t="shared" ref="N18:Q18" si="1">SUM(N5:N17)</f>
        <v>47.5</v>
      </c>
      <c r="O18" s="166">
        <f t="shared" si="1"/>
        <v>40.299999999999997</v>
      </c>
      <c r="P18" s="166">
        <f t="shared" si="1"/>
        <v>90.5</v>
      </c>
      <c r="Q18" s="166">
        <f t="shared" si="1"/>
        <v>916</v>
      </c>
    </row>
    <row r="19" spans="1:17">
      <c r="A19" s="514"/>
      <c r="B19" s="593" t="s">
        <v>131</v>
      </c>
      <c r="C19" s="594"/>
      <c r="D19" s="594"/>
      <c r="E19" s="595"/>
      <c r="F19" s="144"/>
      <c r="G19" s="133"/>
      <c r="H19" s="133"/>
      <c r="I19" s="133"/>
      <c r="J19" s="133"/>
      <c r="K19" s="133"/>
      <c r="L19" s="124"/>
      <c r="M19" s="124"/>
      <c r="N19" s="124"/>
      <c r="O19" s="124"/>
      <c r="P19" s="124"/>
      <c r="Q19" s="124"/>
    </row>
    <row r="20" spans="1:17" ht="15" customHeight="1">
      <c r="A20" s="462">
        <v>19</v>
      </c>
      <c r="B20" s="596" t="s">
        <v>257</v>
      </c>
      <c r="C20" s="161">
        <v>60</v>
      </c>
      <c r="D20" s="161">
        <v>100</v>
      </c>
      <c r="E20" s="597" t="s">
        <v>61</v>
      </c>
      <c r="F20" s="598">
        <v>34.200000000000003</v>
      </c>
      <c r="G20" s="135">
        <v>28.8</v>
      </c>
      <c r="H20" s="136">
        <v>0.5</v>
      </c>
      <c r="I20" s="136">
        <v>3.1</v>
      </c>
      <c r="J20" s="136">
        <v>2.1</v>
      </c>
      <c r="K20" s="136">
        <v>38</v>
      </c>
      <c r="L20" s="275">
        <v>57</v>
      </c>
      <c r="M20" s="275">
        <v>48</v>
      </c>
      <c r="N20" s="136">
        <v>0.9</v>
      </c>
      <c r="O20" s="136">
        <v>5.0999999999999996</v>
      </c>
      <c r="P20" s="136">
        <v>3.6</v>
      </c>
      <c r="Q20" s="136">
        <v>64</v>
      </c>
    </row>
    <row r="21" spans="1:17" ht="15" customHeight="1">
      <c r="A21" s="462"/>
      <c r="B21" s="596"/>
      <c r="C21" s="146"/>
      <c r="D21" s="146"/>
      <c r="E21" s="597" t="s">
        <v>62</v>
      </c>
      <c r="F21" s="598">
        <v>26.4</v>
      </c>
      <c r="G21" s="135">
        <v>21</v>
      </c>
      <c r="H21" s="136"/>
      <c r="I21" s="136"/>
      <c r="J21" s="136"/>
      <c r="K21" s="136"/>
      <c r="L21" s="275">
        <v>44</v>
      </c>
      <c r="M21" s="275">
        <v>35</v>
      </c>
      <c r="N21" s="135"/>
      <c r="O21" s="135"/>
      <c r="P21" s="135"/>
      <c r="Q21" s="135"/>
    </row>
    <row r="22" spans="1:17" ht="15" customHeight="1">
      <c r="A22" s="462"/>
      <c r="B22" s="596"/>
      <c r="C22" s="146"/>
      <c r="D22" s="146"/>
      <c r="E22" s="597" t="s">
        <v>35</v>
      </c>
      <c r="F22" s="598">
        <v>8.5</v>
      </c>
      <c r="G22" s="135">
        <v>7.2</v>
      </c>
      <c r="H22" s="136"/>
      <c r="I22" s="136"/>
      <c r="J22" s="136"/>
      <c r="K22" s="136"/>
      <c r="L22" s="275">
        <v>14</v>
      </c>
      <c r="M22" s="275">
        <v>12</v>
      </c>
      <c r="N22" s="135"/>
      <c r="O22" s="135"/>
      <c r="P22" s="135"/>
      <c r="Q22" s="135"/>
    </row>
    <row r="23" spans="1:17" ht="15" customHeight="1">
      <c r="A23" s="462"/>
      <c r="B23" s="596"/>
      <c r="C23" s="146"/>
      <c r="D23" s="146"/>
      <c r="E23" s="597" t="s">
        <v>38</v>
      </c>
      <c r="F23" s="598">
        <v>5.5</v>
      </c>
      <c r="G23" s="135">
        <v>5.5</v>
      </c>
      <c r="H23" s="136"/>
      <c r="I23" s="136"/>
      <c r="J23" s="136"/>
      <c r="K23" s="136"/>
      <c r="L23" s="135">
        <v>6.5</v>
      </c>
      <c r="M23" s="135">
        <v>6.5</v>
      </c>
      <c r="N23" s="135"/>
      <c r="O23" s="135"/>
      <c r="P23" s="135"/>
      <c r="Q23" s="135"/>
    </row>
    <row r="24" spans="1:17" ht="15" customHeight="1">
      <c r="A24" s="517" t="s">
        <v>252</v>
      </c>
      <c r="B24" s="599" t="s">
        <v>309</v>
      </c>
      <c r="C24" s="161" t="s">
        <v>136</v>
      </c>
      <c r="D24" s="146" t="s">
        <v>298</v>
      </c>
      <c r="E24" s="597" t="s">
        <v>33</v>
      </c>
      <c r="F24" s="337">
        <v>50</v>
      </c>
      <c r="G24" s="275">
        <v>40</v>
      </c>
      <c r="H24" s="136">
        <v>1.4</v>
      </c>
      <c r="I24" s="136">
        <v>4</v>
      </c>
      <c r="J24" s="136">
        <v>14.4</v>
      </c>
      <c r="K24" s="136">
        <v>66.400000000000006</v>
      </c>
      <c r="L24" s="135">
        <v>62.5</v>
      </c>
      <c r="M24" s="275">
        <v>50</v>
      </c>
      <c r="N24" s="136">
        <v>1.8</v>
      </c>
      <c r="O24" s="136">
        <v>5</v>
      </c>
      <c r="P24" s="136">
        <v>18</v>
      </c>
      <c r="Q24" s="136">
        <v>83</v>
      </c>
    </row>
    <row r="25" spans="1:17" ht="15" customHeight="1">
      <c r="A25" s="518"/>
      <c r="B25" s="600"/>
      <c r="C25" s="147"/>
      <c r="D25" s="147"/>
      <c r="E25" s="597" t="s">
        <v>34</v>
      </c>
      <c r="F25" s="337">
        <v>32</v>
      </c>
      <c r="G25" s="275">
        <v>24</v>
      </c>
      <c r="H25" s="167"/>
      <c r="I25" s="167"/>
      <c r="J25" s="167"/>
      <c r="K25" s="167"/>
      <c r="L25" s="275">
        <v>40</v>
      </c>
      <c r="M25" s="275">
        <v>30</v>
      </c>
      <c r="N25" s="136"/>
      <c r="O25" s="136"/>
      <c r="P25" s="136"/>
      <c r="Q25" s="136"/>
    </row>
    <row r="26" spans="1:17" ht="15" customHeight="1">
      <c r="A26" s="518"/>
      <c r="B26" s="600"/>
      <c r="C26" s="147"/>
      <c r="D26" s="147"/>
      <c r="E26" s="597" t="s">
        <v>35</v>
      </c>
      <c r="F26" s="337">
        <v>9.6</v>
      </c>
      <c r="G26" s="275">
        <v>8</v>
      </c>
      <c r="H26" s="167"/>
      <c r="I26" s="167"/>
      <c r="J26" s="167"/>
      <c r="K26" s="167"/>
      <c r="L26" s="275">
        <v>12</v>
      </c>
      <c r="M26" s="275">
        <v>10</v>
      </c>
      <c r="N26" s="136"/>
      <c r="O26" s="136"/>
      <c r="P26" s="136"/>
      <c r="Q26" s="136"/>
    </row>
    <row r="27" spans="1:17" ht="15" customHeight="1">
      <c r="A27" s="518"/>
      <c r="B27" s="600"/>
      <c r="C27" s="147"/>
      <c r="D27" s="147"/>
      <c r="E27" s="597" t="s">
        <v>36</v>
      </c>
      <c r="F27" s="337">
        <v>14.2</v>
      </c>
      <c r="G27" s="275">
        <v>10</v>
      </c>
      <c r="H27" s="167"/>
      <c r="I27" s="167"/>
      <c r="J27" s="167"/>
      <c r="K27" s="167"/>
      <c r="L27" s="135">
        <v>15.75</v>
      </c>
      <c r="M27" s="135">
        <v>12.5</v>
      </c>
      <c r="N27" s="136"/>
      <c r="O27" s="136"/>
      <c r="P27" s="136"/>
      <c r="Q27" s="136"/>
    </row>
    <row r="28" spans="1:17" ht="15" customHeight="1">
      <c r="A28" s="518"/>
      <c r="B28" s="600"/>
      <c r="C28" s="147"/>
      <c r="D28" s="147"/>
      <c r="E28" s="597" t="s">
        <v>37</v>
      </c>
      <c r="F28" s="337">
        <v>2</v>
      </c>
      <c r="G28" s="275">
        <v>2</v>
      </c>
      <c r="H28" s="167"/>
      <c r="I28" s="167"/>
      <c r="J28" s="167"/>
      <c r="K28" s="167"/>
      <c r="L28" s="135">
        <v>2.5</v>
      </c>
      <c r="M28" s="135">
        <v>2.5</v>
      </c>
      <c r="N28" s="136"/>
      <c r="O28" s="136"/>
      <c r="P28" s="136"/>
      <c r="Q28" s="136"/>
    </row>
    <row r="29" spans="1:17" ht="15" customHeight="1">
      <c r="A29" s="518"/>
      <c r="B29" s="600"/>
      <c r="C29" s="147"/>
      <c r="D29" s="147"/>
      <c r="E29" s="597" t="s">
        <v>38</v>
      </c>
      <c r="F29" s="598">
        <v>4.5</v>
      </c>
      <c r="G29" s="135">
        <v>4.5</v>
      </c>
      <c r="H29" s="167"/>
      <c r="I29" s="167"/>
      <c r="J29" s="167"/>
      <c r="K29" s="167"/>
      <c r="L29" s="275">
        <v>5</v>
      </c>
      <c r="M29" s="275">
        <v>5</v>
      </c>
      <c r="N29" s="136"/>
      <c r="O29" s="136"/>
      <c r="P29" s="136"/>
      <c r="Q29" s="136"/>
    </row>
    <row r="30" spans="1:17" ht="15" customHeight="1">
      <c r="A30" s="519"/>
      <c r="B30" s="601"/>
      <c r="C30" s="147"/>
      <c r="D30" s="146"/>
      <c r="E30" s="193" t="s">
        <v>185</v>
      </c>
      <c r="F30" s="303">
        <v>24</v>
      </c>
      <c r="G30" s="272">
        <v>15</v>
      </c>
      <c r="H30" s="153"/>
      <c r="I30" s="153"/>
      <c r="J30" s="153"/>
      <c r="K30" s="153"/>
      <c r="L30" s="352">
        <v>40</v>
      </c>
      <c r="M30" s="352">
        <v>25</v>
      </c>
      <c r="N30" s="153"/>
      <c r="O30" s="153"/>
      <c r="P30" s="153"/>
      <c r="Q30" s="153"/>
    </row>
    <row r="31" spans="1:17" ht="15" customHeight="1">
      <c r="A31" s="164">
        <v>367</v>
      </c>
      <c r="B31" s="139" t="s">
        <v>292</v>
      </c>
      <c r="C31" s="164" t="s">
        <v>228</v>
      </c>
      <c r="D31" s="161" t="s">
        <v>178</v>
      </c>
      <c r="E31" s="139" t="s">
        <v>420</v>
      </c>
      <c r="F31" s="141">
        <v>154.80000000000001</v>
      </c>
      <c r="G31" s="141">
        <v>127.8</v>
      </c>
      <c r="H31" s="168">
        <v>23.9</v>
      </c>
      <c r="I31" s="168">
        <v>13.8</v>
      </c>
      <c r="J31" s="168">
        <v>9.9</v>
      </c>
      <c r="K31" s="168">
        <v>259</v>
      </c>
      <c r="L31" s="269">
        <v>172</v>
      </c>
      <c r="M31" s="269">
        <v>142</v>
      </c>
      <c r="N31" s="165">
        <v>26.6</v>
      </c>
      <c r="O31" s="165">
        <v>15.4</v>
      </c>
      <c r="P31" s="165">
        <v>11</v>
      </c>
      <c r="Q31" s="168">
        <v>288</v>
      </c>
    </row>
    <row r="32" spans="1:17" ht="15" customHeight="1">
      <c r="A32" s="164"/>
      <c r="B32" s="139" t="s">
        <v>290</v>
      </c>
      <c r="C32" s="164"/>
      <c r="D32" s="147"/>
      <c r="E32" s="139" t="s">
        <v>87</v>
      </c>
      <c r="F32" s="141">
        <v>5.4</v>
      </c>
      <c r="G32" s="141">
        <v>5.4</v>
      </c>
      <c r="H32" s="169"/>
      <c r="I32" s="169"/>
      <c r="J32" s="169"/>
      <c r="K32" s="169"/>
      <c r="L32" s="269">
        <v>6</v>
      </c>
      <c r="M32" s="269">
        <v>6</v>
      </c>
      <c r="N32" s="169"/>
      <c r="O32" s="169"/>
      <c r="P32" s="169"/>
      <c r="Q32" s="169"/>
    </row>
    <row r="33" spans="1:17" ht="15" customHeight="1">
      <c r="A33" s="170"/>
      <c r="B33" s="241"/>
      <c r="C33" s="147"/>
      <c r="D33" s="147"/>
      <c r="E33" s="139" t="s">
        <v>176</v>
      </c>
      <c r="F33" s="141">
        <v>7</v>
      </c>
      <c r="G33" s="141">
        <v>7</v>
      </c>
      <c r="H33" s="169"/>
      <c r="I33" s="169"/>
      <c r="J33" s="169"/>
      <c r="K33" s="169"/>
      <c r="L33" s="269">
        <v>10</v>
      </c>
      <c r="M33" s="269">
        <v>10</v>
      </c>
      <c r="N33" s="169"/>
      <c r="O33" s="169"/>
      <c r="P33" s="169"/>
      <c r="Q33" s="169"/>
    </row>
    <row r="34" spans="1:17" ht="15" customHeight="1">
      <c r="A34" s="170"/>
      <c r="B34" s="241"/>
      <c r="C34" s="147"/>
      <c r="D34" s="147"/>
      <c r="E34" s="164" t="s">
        <v>291</v>
      </c>
      <c r="F34" s="141"/>
      <c r="G34" s="163">
        <v>90</v>
      </c>
      <c r="H34" s="169"/>
      <c r="I34" s="169"/>
      <c r="J34" s="169"/>
      <c r="K34" s="169"/>
      <c r="L34" s="141"/>
      <c r="M34" s="163">
        <v>100</v>
      </c>
      <c r="N34" s="169"/>
      <c r="O34" s="169"/>
      <c r="P34" s="169"/>
      <c r="Q34" s="169"/>
    </row>
    <row r="35" spans="1:17" ht="15" customHeight="1">
      <c r="A35" s="170"/>
      <c r="B35" s="241"/>
      <c r="C35" s="147"/>
      <c r="D35" s="147"/>
      <c r="E35" s="171" t="s">
        <v>293</v>
      </c>
      <c r="F35" s="171"/>
      <c r="G35" s="171">
        <v>50</v>
      </c>
      <c r="H35" s="172"/>
      <c r="I35" s="172"/>
      <c r="J35" s="172"/>
      <c r="K35" s="172"/>
      <c r="L35" s="171"/>
      <c r="M35" s="171">
        <v>50</v>
      </c>
      <c r="N35" s="172"/>
      <c r="O35" s="172"/>
      <c r="P35" s="172"/>
      <c r="Q35" s="172"/>
    </row>
    <row r="36" spans="1:17" ht="15" customHeight="1">
      <c r="A36" s="170"/>
      <c r="B36" s="241"/>
      <c r="C36" s="147"/>
      <c r="D36" s="147"/>
      <c r="E36" s="139" t="s">
        <v>87</v>
      </c>
      <c r="F36" s="141">
        <v>1.3</v>
      </c>
      <c r="G36" s="141">
        <v>1.3</v>
      </c>
      <c r="H36" s="173"/>
      <c r="I36" s="173"/>
      <c r="J36" s="173"/>
      <c r="K36" s="173"/>
      <c r="L36" s="141">
        <v>1.3</v>
      </c>
      <c r="M36" s="141">
        <v>1.3</v>
      </c>
      <c r="N36" s="174"/>
      <c r="O36" s="174"/>
      <c r="P36" s="174"/>
      <c r="Q36" s="174"/>
    </row>
    <row r="37" spans="1:17" ht="15" customHeight="1">
      <c r="A37" s="170"/>
      <c r="B37" s="241"/>
      <c r="C37" s="147"/>
      <c r="D37" s="147"/>
      <c r="E37" s="139" t="s">
        <v>176</v>
      </c>
      <c r="F37" s="141">
        <v>1.2</v>
      </c>
      <c r="G37" s="141">
        <v>1.2</v>
      </c>
      <c r="H37" s="173"/>
      <c r="I37" s="173"/>
      <c r="J37" s="173"/>
      <c r="K37" s="173"/>
      <c r="L37" s="141">
        <v>1.2</v>
      </c>
      <c r="M37" s="141">
        <v>1.2</v>
      </c>
      <c r="N37" s="174"/>
      <c r="O37" s="174"/>
      <c r="P37" s="174"/>
      <c r="Q37" s="174"/>
    </row>
    <row r="38" spans="1:17" ht="15" customHeight="1">
      <c r="A38" s="170"/>
      <c r="B38" s="241"/>
      <c r="C38" s="147"/>
      <c r="D38" s="147"/>
      <c r="E38" s="139" t="s">
        <v>39</v>
      </c>
      <c r="F38" s="269">
        <v>13</v>
      </c>
      <c r="G38" s="269">
        <v>13</v>
      </c>
      <c r="H38" s="173"/>
      <c r="I38" s="173"/>
      <c r="J38" s="173"/>
      <c r="K38" s="173"/>
      <c r="L38" s="269">
        <v>13</v>
      </c>
      <c r="M38" s="141">
        <v>13</v>
      </c>
      <c r="N38" s="174"/>
      <c r="O38" s="174"/>
      <c r="P38" s="174"/>
      <c r="Q38" s="174"/>
    </row>
    <row r="39" spans="1:17" ht="15" customHeight="1">
      <c r="A39" s="441">
        <v>418</v>
      </c>
      <c r="B39" s="602" t="s">
        <v>183</v>
      </c>
      <c r="C39" s="89">
        <v>150</v>
      </c>
      <c r="D39" s="89">
        <v>180</v>
      </c>
      <c r="E39" s="299" t="s">
        <v>313</v>
      </c>
      <c r="F39" s="303">
        <v>50</v>
      </c>
      <c r="G39" s="272">
        <v>50</v>
      </c>
      <c r="H39" s="55">
        <v>5.5</v>
      </c>
      <c r="I39" s="55">
        <v>0.6</v>
      </c>
      <c r="J39" s="55">
        <v>29</v>
      </c>
      <c r="K39" s="55">
        <v>144</v>
      </c>
      <c r="L39" s="272">
        <v>61</v>
      </c>
      <c r="M39" s="272">
        <v>61</v>
      </c>
      <c r="N39" s="87">
        <v>6.7</v>
      </c>
      <c r="O39" s="87">
        <v>0.8</v>
      </c>
      <c r="P39" s="87">
        <v>34.799999999999997</v>
      </c>
      <c r="Q39" s="87">
        <v>173.8</v>
      </c>
    </row>
    <row r="40" spans="1:17" ht="15" customHeight="1">
      <c r="A40" s="441"/>
      <c r="B40" s="602"/>
      <c r="C40" s="52"/>
      <c r="D40" s="52"/>
      <c r="E40" s="299" t="s">
        <v>30</v>
      </c>
      <c r="F40" s="219">
        <v>4.5</v>
      </c>
      <c r="G40" s="50">
        <v>4.5</v>
      </c>
      <c r="H40" s="55"/>
      <c r="I40" s="55"/>
      <c r="J40" s="55"/>
      <c r="K40" s="55"/>
      <c r="L40" s="272">
        <v>5</v>
      </c>
      <c r="M40" s="272">
        <v>5</v>
      </c>
      <c r="N40" s="55"/>
      <c r="O40" s="55"/>
      <c r="P40" s="55"/>
      <c r="Q40" s="55"/>
    </row>
    <row r="41" spans="1:17" ht="15" customHeight="1">
      <c r="A41" s="481">
        <v>505</v>
      </c>
      <c r="B41" s="603" t="s">
        <v>275</v>
      </c>
      <c r="C41" s="179">
        <v>200</v>
      </c>
      <c r="D41" s="179">
        <v>200</v>
      </c>
      <c r="E41" s="139" t="s">
        <v>276</v>
      </c>
      <c r="F41" s="269">
        <v>25</v>
      </c>
      <c r="G41" s="269">
        <v>24</v>
      </c>
      <c r="H41" s="165">
        <v>0.2</v>
      </c>
      <c r="I41" s="165">
        <v>0.1</v>
      </c>
      <c r="J41" s="165">
        <v>21.5</v>
      </c>
      <c r="K41" s="165">
        <v>87</v>
      </c>
      <c r="L41" s="269">
        <v>25</v>
      </c>
      <c r="M41" s="269">
        <v>24</v>
      </c>
      <c r="N41" s="165">
        <v>0.2</v>
      </c>
      <c r="O41" s="165">
        <v>0.1</v>
      </c>
      <c r="P41" s="165">
        <v>21.5</v>
      </c>
      <c r="Q41" s="165">
        <v>87</v>
      </c>
    </row>
    <row r="42" spans="1:17" ht="15" customHeight="1">
      <c r="A42" s="481"/>
      <c r="B42" s="603"/>
      <c r="C42" s="183"/>
      <c r="D42" s="183"/>
      <c r="E42" s="139" t="s">
        <v>32</v>
      </c>
      <c r="F42" s="269">
        <v>13</v>
      </c>
      <c r="G42" s="269">
        <v>13</v>
      </c>
      <c r="H42" s="175"/>
      <c r="I42" s="175"/>
      <c r="J42" s="175"/>
      <c r="K42" s="175"/>
      <c r="L42" s="269">
        <v>13</v>
      </c>
      <c r="M42" s="269">
        <v>13</v>
      </c>
      <c r="N42" s="176"/>
      <c r="O42" s="176"/>
      <c r="P42" s="176"/>
      <c r="Q42" s="176"/>
    </row>
    <row r="43" spans="1:17" ht="15" customHeight="1">
      <c r="A43" s="481"/>
      <c r="B43" s="603"/>
      <c r="C43" s="183"/>
      <c r="D43" s="183"/>
      <c r="E43" s="139" t="s">
        <v>277</v>
      </c>
      <c r="F43" s="269">
        <v>6</v>
      </c>
      <c r="G43" s="269">
        <v>6</v>
      </c>
      <c r="H43" s="175"/>
      <c r="I43" s="175"/>
      <c r="J43" s="175"/>
      <c r="K43" s="175"/>
      <c r="L43" s="269">
        <v>6</v>
      </c>
      <c r="M43" s="269">
        <v>6</v>
      </c>
      <c r="N43" s="176"/>
      <c r="O43" s="176"/>
      <c r="P43" s="176"/>
      <c r="Q43" s="176"/>
    </row>
    <row r="44" spans="1:17" ht="15" customHeight="1">
      <c r="A44" s="481"/>
      <c r="B44" s="603"/>
      <c r="C44" s="183"/>
      <c r="D44" s="183"/>
      <c r="E44" s="139" t="s">
        <v>222</v>
      </c>
      <c r="F44" s="269">
        <v>180</v>
      </c>
      <c r="G44" s="269">
        <v>180</v>
      </c>
      <c r="H44" s="175"/>
      <c r="I44" s="175"/>
      <c r="J44" s="175"/>
      <c r="K44" s="175"/>
      <c r="L44" s="283">
        <v>180</v>
      </c>
      <c r="M44" s="283">
        <v>180</v>
      </c>
      <c r="N44" s="176"/>
      <c r="O44" s="176"/>
      <c r="P44" s="176"/>
      <c r="Q44" s="176"/>
    </row>
    <row r="45" spans="1:17" ht="15" customHeight="1">
      <c r="A45" s="119">
        <v>108</v>
      </c>
      <c r="B45" s="604" t="s">
        <v>147</v>
      </c>
      <c r="C45" s="57">
        <v>50</v>
      </c>
      <c r="D45" s="57">
        <v>60</v>
      </c>
      <c r="E45" s="299" t="s">
        <v>11</v>
      </c>
      <c r="F45" s="303">
        <v>50</v>
      </c>
      <c r="G45" s="272">
        <v>50</v>
      </c>
      <c r="H45" s="55">
        <v>3.8</v>
      </c>
      <c r="I45" s="55">
        <v>0.4</v>
      </c>
      <c r="J45" s="55">
        <v>24.6</v>
      </c>
      <c r="K45" s="55">
        <v>117.5</v>
      </c>
      <c r="L45" s="272">
        <v>60</v>
      </c>
      <c r="M45" s="272">
        <v>60</v>
      </c>
      <c r="N45" s="87">
        <v>4.5999999999999996</v>
      </c>
      <c r="O45" s="87">
        <v>0.5</v>
      </c>
      <c r="P45" s="87">
        <v>29.5</v>
      </c>
      <c r="Q45" s="55">
        <v>141</v>
      </c>
    </row>
    <row r="46" spans="1:17" ht="15" customHeight="1">
      <c r="A46" s="94">
        <v>109</v>
      </c>
      <c r="B46" s="604" t="s">
        <v>154</v>
      </c>
      <c r="C46" s="57">
        <v>50</v>
      </c>
      <c r="D46" s="57">
        <v>75</v>
      </c>
      <c r="E46" s="299" t="s">
        <v>15</v>
      </c>
      <c r="F46" s="303">
        <v>50</v>
      </c>
      <c r="G46" s="272">
        <v>50</v>
      </c>
      <c r="H46" s="55">
        <v>3.3</v>
      </c>
      <c r="I46" s="55">
        <v>0.6</v>
      </c>
      <c r="J46" s="55">
        <v>16.7</v>
      </c>
      <c r="K46" s="55">
        <v>87</v>
      </c>
      <c r="L46" s="272">
        <v>75</v>
      </c>
      <c r="M46" s="272">
        <v>75</v>
      </c>
      <c r="N46" s="87">
        <v>4.9000000000000004</v>
      </c>
      <c r="O46" s="87">
        <v>0.85</v>
      </c>
      <c r="P46" s="87">
        <v>25</v>
      </c>
      <c r="Q46" s="55">
        <v>129</v>
      </c>
    </row>
    <row r="47" spans="1:17">
      <c r="A47" s="516"/>
      <c r="B47" s="605" t="s">
        <v>179</v>
      </c>
      <c r="C47" s="606"/>
      <c r="D47" s="606"/>
      <c r="E47" s="607"/>
      <c r="F47" s="608"/>
      <c r="G47" s="107"/>
      <c r="H47" s="109">
        <f>SUM(H20:H46)</f>
        <v>38.599999999999994</v>
      </c>
      <c r="I47" s="109">
        <f t="shared" ref="I47:K47" si="2">SUM(I20:I46)</f>
        <v>22.6</v>
      </c>
      <c r="J47" s="109">
        <f t="shared" si="2"/>
        <v>118.2</v>
      </c>
      <c r="K47" s="109">
        <f t="shared" si="2"/>
        <v>798.9</v>
      </c>
      <c r="L47" s="109"/>
      <c r="M47" s="109"/>
      <c r="N47" s="109">
        <f>N46+N45+N41+N39+N31+N24+N20</f>
        <v>45.699999999999996</v>
      </c>
      <c r="O47" s="109">
        <f t="shared" ref="O47:Q47" si="3">O46+O45+O41+O39+O31+O24+O20</f>
        <v>27.75</v>
      </c>
      <c r="P47" s="109">
        <f t="shared" si="3"/>
        <v>143.4</v>
      </c>
      <c r="Q47" s="109">
        <f t="shared" si="3"/>
        <v>965.8</v>
      </c>
    </row>
    <row r="48" spans="1:17">
      <c r="A48" s="516"/>
      <c r="B48" s="605" t="s">
        <v>158</v>
      </c>
      <c r="C48" s="606"/>
      <c r="D48" s="606"/>
      <c r="E48" s="609"/>
      <c r="F48" s="608"/>
      <c r="G48" s="107"/>
      <c r="H48" s="109">
        <f>H47+H18</f>
        <v>81.199999999999989</v>
      </c>
      <c r="I48" s="109">
        <f>I47+I18</f>
        <v>55.260000000000005</v>
      </c>
      <c r="J48" s="109">
        <f>J47+J18</f>
        <v>191.3</v>
      </c>
      <c r="K48" s="109">
        <f>K47+K18</f>
        <v>1555.9</v>
      </c>
      <c r="L48" s="109"/>
      <c r="M48" s="109"/>
      <c r="N48" s="109">
        <f>N47+N18</f>
        <v>93.199999999999989</v>
      </c>
      <c r="O48" s="109">
        <f t="shared" ref="O48:Q48" si="4">O47+O18</f>
        <v>68.05</v>
      </c>
      <c r="P48" s="109">
        <f t="shared" si="4"/>
        <v>233.9</v>
      </c>
      <c r="Q48" s="109">
        <f t="shared" si="4"/>
        <v>1881.8</v>
      </c>
    </row>
    <row r="49" spans="1:17">
      <c r="A49" s="105"/>
      <c r="B49" s="610" t="s">
        <v>137</v>
      </c>
      <c r="C49" s="611"/>
      <c r="D49" s="611"/>
      <c r="E49" s="611"/>
      <c r="F49" s="612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</row>
    <row r="50" spans="1:17">
      <c r="A50" s="122">
        <v>3</v>
      </c>
      <c r="B50" s="613" t="s">
        <v>201</v>
      </c>
      <c r="C50" s="613">
        <v>100</v>
      </c>
      <c r="D50" s="613"/>
      <c r="E50" s="613" t="s">
        <v>43</v>
      </c>
      <c r="F50" s="598">
        <v>71</v>
      </c>
      <c r="G50" s="135">
        <v>57</v>
      </c>
      <c r="H50" s="137">
        <v>1.4</v>
      </c>
      <c r="I50" s="137">
        <v>10.1</v>
      </c>
      <c r="J50" s="137">
        <v>6</v>
      </c>
      <c r="K50" s="137">
        <v>120</v>
      </c>
      <c r="L50" s="105"/>
      <c r="M50" s="105"/>
      <c r="N50" s="105"/>
      <c r="O50" s="105"/>
      <c r="P50" s="105"/>
      <c r="Q50" s="105"/>
    </row>
    <row r="51" spans="1:17">
      <c r="A51" s="122"/>
      <c r="B51" s="613" t="s">
        <v>409</v>
      </c>
      <c r="C51" s="613"/>
      <c r="D51" s="613"/>
      <c r="E51" s="145" t="s">
        <v>36</v>
      </c>
      <c r="F51" s="598">
        <v>25</v>
      </c>
      <c r="G51" s="275">
        <v>20</v>
      </c>
      <c r="H51" s="105"/>
      <c r="I51" s="105"/>
      <c r="J51" s="105"/>
      <c r="K51" s="105"/>
      <c r="L51" s="105"/>
      <c r="M51" s="105"/>
      <c r="N51" s="105"/>
      <c r="O51" s="105"/>
      <c r="P51" s="105"/>
      <c r="Q51" s="105"/>
    </row>
    <row r="52" spans="1:17">
      <c r="A52" s="122"/>
      <c r="B52" s="613"/>
      <c r="C52" s="613"/>
      <c r="D52" s="613"/>
      <c r="E52" s="145" t="s">
        <v>410</v>
      </c>
      <c r="F52" s="598">
        <v>29</v>
      </c>
      <c r="G52" s="275">
        <v>20</v>
      </c>
      <c r="H52" s="105"/>
      <c r="I52" s="105"/>
      <c r="J52" s="105"/>
      <c r="K52" s="105"/>
      <c r="L52" s="105"/>
      <c r="M52" s="105"/>
      <c r="N52" s="105"/>
      <c r="O52" s="105"/>
      <c r="P52" s="105"/>
      <c r="Q52" s="105"/>
    </row>
    <row r="53" spans="1:17">
      <c r="A53" s="122"/>
      <c r="B53" s="613"/>
      <c r="C53" s="613"/>
      <c r="D53" s="613"/>
      <c r="E53" s="145" t="s">
        <v>286</v>
      </c>
      <c r="F53" s="337">
        <v>0.1</v>
      </c>
      <c r="G53" s="275">
        <v>0.1</v>
      </c>
      <c r="H53" s="105"/>
      <c r="I53" s="105"/>
      <c r="J53" s="105"/>
      <c r="K53" s="105"/>
      <c r="L53" s="105"/>
      <c r="M53" s="105"/>
      <c r="N53" s="105"/>
      <c r="O53" s="105"/>
      <c r="P53" s="105"/>
      <c r="Q53" s="105"/>
    </row>
    <row r="54" spans="1:17">
      <c r="A54" s="122"/>
      <c r="B54" s="613"/>
      <c r="C54" s="613"/>
      <c r="D54" s="613"/>
      <c r="E54" s="145" t="s">
        <v>38</v>
      </c>
      <c r="F54" s="337">
        <v>10</v>
      </c>
      <c r="G54" s="275">
        <v>10</v>
      </c>
      <c r="H54" s="105"/>
      <c r="I54" s="105"/>
      <c r="J54" s="105"/>
      <c r="K54" s="105"/>
      <c r="L54" s="105"/>
      <c r="M54" s="105"/>
      <c r="N54" s="105"/>
      <c r="O54" s="105"/>
      <c r="P54" s="105"/>
      <c r="Q54" s="105"/>
    </row>
    <row r="55" spans="1:17">
      <c r="A55" s="122">
        <v>76</v>
      </c>
      <c r="B55" s="613" t="s">
        <v>165</v>
      </c>
      <c r="C55" s="613">
        <v>100</v>
      </c>
      <c r="D55" s="613"/>
      <c r="E55" s="613" t="s">
        <v>34</v>
      </c>
      <c r="F55" s="598">
        <v>29.4</v>
      </c>
      <c r="G55" s="275">
        <v>22</v>
      </c>
      <c r="H55" s="172">
        <v>1.3</v>
      </c>
      <c r="I55" s="172">
        <v>10.8</v>
      </c>
      <c r="J55" s="172">
        <v>6.8</v>
      </c>
      <c r="K55" s="172">
        <v>130</v>
      </c>
      <c r="L55" s="105"/>
      <c r="M55" s="105"/>
      <c r="N55" s="105"/>
      <c r="O55" s="105"/>
      <c r="P55" s="105"/>
      <c r="Q55" s="105"/>
    </row>
    <row r="56" spans="1:17">
      <c r="A56" s="122"/>
      <c r="B56" s="613"/>
      <c r="C56" s="613"/>
      <c r="D56" s="613"/>
      <c r="E56" s="613" t="s">
        <v>44</v>
      </c>
      <c r="F56" s="337">
        <v>19</v>
      </c>
      <c r="G56" s="275">
        <v>15</v>
      </c>
      <c r="H56" s="105"/>
      <c r="I56" s="105"/>
      <c r="J56" s="105"/>
      <c r="K56" s="105"/>
      <c r="L56" s="105"/>
      <c r="M56" s="105"/>
      <c r="N56" s="105"/>
      <c r="O56" s="105"/>
      <c r="P56" s="105"/>
      <c r="Q56" s="105"/>
    </row>
    <row r="57" spans="1:17">
      <c r="A57" s="122"/>
      <c r="B57" s="613"/>
      <c r="C57" s="613"/>
      <c r="D57" s="613"/>
      <c r="E57" s="613" t="s">
        <v>36</v>
      </c>
      <c r="F57" s="337">
        <v>13</v>
      </c>
      <c r="G57" s="275">
        <v>10</v>
      </c>
      <c r="H57" s="105"/>
      <c r="I57" s="105"/>
      <c r="J57" s="105"/>
      <c r="K57" s="105"/>
      <c r="L57" s="105"/>
      <c r="M57" s="105"/>
      <c r="N57" s="105"/>
      <c r="O57" s="105"/>
      <c r="P57" s="105"/>
      <c r="Q57" s="105"/>
    </row>
    <row r="58" spans="1:17">
      <c r="A58" s="122"/>
      <c r="B58" s="613"/>
      <c r="C58" s="613"/>
      <c r="D58" s="613"/>
      <c r="E58" s="613" t="s">
        <v>45</v>
      </c>
      <c r="F58" s="337">
        <v>38</v>
      </c>
      <c r="G58" s="275">
        <v>30</v>
      </c>
      <c r="H58" s="105"/>
      <c r="I58" s="105"/>
      <c r="J58" s="105"/>
      <c r="K58" s="105"/>
      <c r="L58" s="105"/>
      <c r="M58" s="105"/>
      <c r="N58" s="105"/>
      <c r="O58" s="105"/>
      <c r="P58" s="105"/>
      <c r="Q58" s="105"/>
    </row>
    <row r="59" spans="1:17">
      <c r="A59" s="122"/>
      <c r="B59" s="613"/>
      <c r="C59" s="613"/>
      <c r="D59" s="613"/>
      <c r="E59" s="613" t="s">
        <v>35</v>
      </c>
      <c r="F59" s="337">
        <v>18</v>
      </c>
      <c r="G59" s="275">
        <v>15</v>
      </c>
      <c r="H59" s="105"/>
      <c r="I59" s="105"/>
      <c r="J59" s="105"/>
      <c r="K59" s="105"/>
      <c r="L59" s="105"/>
      <c r="M59" s="105"/>
      <c r="N59" s="105"/>
      <c r="O59" s="105"/>
      <c r="P59" s="105"/>
      <c r="Q59" s="105"/>
    </row>
    <row r="60" spans="1:17">
      <c r="A60" s="122"/>
      <c r="B60" s="613"/>
      <c r="C60" s="613"/>
      <c r="D60" s="613"/>
      <c r="E60" s="613" t="s">
        <v>38</v>
      </c>
      <c r="F60" s="337">
        <v>10</v>
      </c>
      <c r="G60" s="275">
        <v>10</v>
      </c>
      <c r="H60" s="105"/>
      <c r="I60" s="105"/>
      <c r="J60" s="105"/>
      <c r="K60" s="105"/>
      <c r="L60" s="105"/>
      <c r="M60" s="105"/>
      <c r="N60" s="105"/>
      <c r="O60" s="105"/>
      <c r="P60" s="105"/>
      <c r="Q60" s="105"/>
    </row>
    <row r="61" spans="1:17">
      <c r="A61" s="122">
        <v>381</v>
      </c>
      <c r="B61" s="613" t="s">
        <v>421</v>
      </c>
      <c r="C61" s="73">
        <v>100</v>
      </c>
      <c r="D61" s="73"/>
      <c r="E61" s="150" t="s">
        <v>245</v>
      </c>
      <c r="F61" s="301">
        <v>116</v>
      </c>
      <c r="G61" s="301">
        <v>86</v>
      </c>
      <c r="H61" s="152">
        <v>17.8</v>
      </c>
      <c r="I61" s="152">
        <v>17.5</v>
      </c>
      <c r="J61" s="152">
        <v>14.3</v>
      </c>
      <c r="K61" s="153">
        <v>286</v>
      </c>
      <c r="L61" s="105"/>
      <c r="M61" s="105"/>
      <c r="N61" s="105"/>
      <c r="O61" s="105"/>
      <c r="P61" s="105"/>
      <c r="Q61" s="105"/>
    </row>
    <row r="62" spans="1:17">
      <c r="A62" s="122"/>
      <c r="B62" s="613"/>
      <c r="C62" s="73"/>
      <c r="D62" s="73"/>
      <c r="E62" s="150" t="s">
        <v>246</v>
      </c>
      <c r="F62" s="301">
        <v>16</v>
      </c>
      <c r="G62" s="301">
        <v>16</v>
      </c>
      <c r="H62" s="153"/>
      <c r="I62" s="153"/>
      <c r="J62" s="153"/>
      <c r="K62" s="153"/>
      <c r="L62" s="105"/>
      <c r="M62" s="105"/>
      <c r="N62" s="105"/>
      <c r="O62" s="105"/>
      <c r="P62" s="105"/>
      <c r="Q62" s="105"/>
    </row>
    <row r="63" spans="1:17">
      <c r="A63" s="122"/>
      <c r="B63" s="613"/>
      <c r="C63" s="73"/>
      <c r="D63" s="73"/>
      <c r="E63" s="150" t="s">
        <v>51</v>
      </c>
      <c r="F63" s="301">
        <v>23</v>
      </c>
      <c r="G63" s="301">
        <v>23</v>
      </c>
      <c r="H63" s="153"/>
      <c r="I63" s="153"/>
      <c r="J63" s="153"/>
      <c r="K63" s="153"/>
      <c r="L63" s="105"/>
      <c r="M63" s="105"/>
      <c r="N63" s="105"/>
      <c r="O63" s="105"/>
      <c r="P63" s="105"/>
      <c r="Q63" s="105"/>
    </row>
    <row r="64" spans="1:17">
      <c r="A64" s="122"/>
      <c r="B64" s="613"/>
      <c r="C64" s="89"/>
      <c r="D64" s="89"/>
      <c r="E64" s="155" t="s">
        <v>176</v>
      </c>
      <c r="F64" s="151">
        <v>7</v>
      </c>
      <c r="G64" s="151">
        <v>7</v>
      </c>
      <c r="H64" s="153"/>
      <c r="I64" s="153"/>
      <c r="J64" s="153"/>
      <c r="K64" s="153"/>
      <c r="L64" s="105"/>
      <c r="M64" s="105"/>
      <c r="N64" s="105"/>
      <c r="O64" s="105"/>
      <c r="P64" s="105"/>
      <c r="Q64" s="105"/>
    </row>
    <row r="65" spans="1:17">
      <c r="A65" s="122">
        <v>357</v>
      </c>
      <c r="B65" s="613" t="s">
        <v>427</v>
      </c>
      <c r="C65" s="613">
        <v>100</v>
      </c>
      <c r="D65" s="613"/>
      <c r="E65" s="145" t="s">
        <v>245</v>
      </c>
      <c r="F65" s="337">
        <v>220</v>
      </c>
      <c r="G65" s="275">
        <v>162</v>
      </c>
      <c r="H65" s="137">
        <v>27.2</v>
      </c>
      <c r="I65" s="137">
        <v>19.399999999999999</v>
      </c>
      <c r="J65" s="137">
        <v>0</v>
      </c>
      <c r="K65" s="137">
        <v>283</v>
      </c>
      <c r="L65" s="105"/>
      <c r="M65" s="105"/>
      <c r="N65" s="105"/>
      <c r="O65" s="105"/>
      <c r="P65" s="105"/>
      <c r="Q65" s="105"/>
    </row>
    <row r="66" spans="1:17">
      <c r="A66" s="122"/>
      <c r="B66" s="613"/>
      <c r="C66" s="613"/>
      <c r="D66" s="613"/>
      <c r="E66" s="145" t="s">
        <v>36</v>
      </c>
      <c r="F66" s="337">
        <v>6</v>
      </c>
      <c r="G66" s="275">
        <v>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</row>
    <row r="67" spans="1:17">
      <c r="A67" s="122"/>
      <c r="B67" s="613"/>
      <c r="C67" s="613"/>
      <c r="D67" s="613"/>
      <c r="E67" s="145" t="s">
        <v>35</v>
      </c>
      <c r="F67" s="337">
        <v>5</v>
      </c>
      <c r="G67" s="275">
        <v>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</row>
    <row r="68" spans="1:17" ht="25.5">
      <c r="A68" s="122">
        <v>237</v>
      </c>
      <c r="B68" s="614" t="s">
        <v>142</v>
      </c>
      <c r="C68" s="613">
        <v>180</v>
      </c>
      <c r="D68" s="613"/>
      <c r="E68" s="145" t="s">
        <v>49</v>
      </c>
      <c r="F68" s="598">
        <v>82.8</v>
      </c>
      <c r="G68" s="135">
        <v>82.8</v>
      </c>
      <c r="H68" s="158">
        <v>8.4</v>
      </c>
      <c r="I68" s="158">
        <v>8</v>
      </c>
      <c r="J68" s="158">
        <v>51</v>
      </c>
      <c r="K68" s="158">
        <v>300</v>
      </c>
      <c r="L68" s="105"/>
      <c r="M68" s="105"/>
      <c r="N68" s="105"/>
      <c r="O68" s="105"/>
      <c r="P68" s="105"/>
      <c r="Q68" s="105"/>
    </row>
    <row r="69" spans="1:17">
      <c r="A69" s="108"/>
      <c r="B69" s="387"/>
      <c r="C69" s="108"/>
      <c r="D69" s="108"/>
      <c r="E69" s="105" t="s">
        <v>30</v>
      </c>
      <c r="F69" s="308">
        <v>8.1</v>
      </c>
      <c r="G69" s="308">
        <v>8.1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</row>
  </sheetData>
  <mergeCells count="21">
    <mergeCell ref="B19:E19"/>
    <mergeCell ref="A24:A30"/>
    <mergeCell ref="B24:B30"/>
    <mergeCell ref="C3:D3"/>
    <mergeCell ref="A11:A14"/>
    <mergeCell ref="A1:Q1"/>
    <mergeCell ref="K3:Q3"/>
    <mergeCell ref="A3:A4"/>
    <mergeCell ref="E3:J3"/>
    <mergeCell ref="B49:F49"/>
    <mergeCell ref="A20:A23"/>
    <mergeCell ref="B20:B23"/>
    <mergeCell ref="A39:A40"/>
    <mergeCell ref="B39:B40"/>
    <mergeCell ref="A41:A44"/>
    <mergeCell ref="B41:B44"/>
    <mergeCell ref="A47:A48"/>
    <mergeCell ref="B5:B10"/>
    <mergeCell ref="A5:A10"/>
    <mergeCell ref="B11:B14"/>
    <mergeCell ref="A18:A19"/>
  </mergeCells>
  <pageMargins left="0.11811023622047245" right="0.11811023622047245" top="0.15748031496062992" bottom="0" header="0.31496062992125984" footer="0.31496062992125984"/>
  <pageSetup paperSize="9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36"/>
  <sheetViews>
    <sheetView topLeftCell="A16" workbookViewId="0">
      <selection activeCell="H34" sqref="H34"/>
    </sheetView>
  </sheetViews>
  <sheetFormatPr defaultColWidth="9.140625" defaultRowHeight="15"/>
  <cols>
    <col min="1" max="1" width="14" style="24" customWidth="1"/>
    <col min="2" max="2" width="8.28515625" style="24" customWidth="1"/>
    <col min="3" max="16384" width="9.140625" style="24"/>
  </cols>
  <sheetData>
    <row r="2" spans="1:15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</row>
    <row r="3" spans="1:15">
      <c r="A3" s="521"/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</row>
    <row r="4" spans="1:15">
      <c r="D4" s="522" t="s">
        <v>397</v>
      </c>
      <c r="E4" s="522"/>
      <c r="F4" s="522"/>
      <c r="G4" s="522"/>
      <c r="H4" s="522"/>
      <c r="I4" s="522"/>
      <c r="J4" s="522"/>
      <c r="K4" s="522"/>
      <c r="L4" s="522"/>
      <c r="M4" s="522"/>
      <c r="N4" s="522"/>
    </row>
    <row r="5" spans="1:15" ht="7.5" customHeight="1"/>
    <row r="6" spans="1:15" ht="20.100000000000001" customHeight="1">
      <c r="A6" s="523" t="s">
        <v>111</v>
      </c>
      <c r="B6" s="525" t="s">
        <v>112</v>
      </c>
      <c r="C6" s="527" t="s">
        <v>7</v>
      </c>
      <c r="D6" s="528"/>
      <c r="E6" s="528"/>
      <c r="F6" s="529"/>
      <c r="G6" s="527" t="s">
        <v>12</v>
      </c>
      <c r="H6" s="528"/>
      <c r="I6" s="528"/>
      <c r="J6" s="529"/>
      <c r="K6" s="527" t="s">
        <v>113</v>
      </c>
      <c r="L6" s="528"/>
      <c r="M6" s="528"/>
      <c r="N6" s="529"/>
    </row>
    <row r="7" spans="1:15" ht="20.100000000000001" customHeight="1">
      <c r="A7" s="524"/>
      <c r="B7" s="526"/>
      <c r="C7" s="29" t="s">
        <v>25</v>
      </c>
      <c r="D7" s="29" t="s">
        <v>26</v>
      </c>
      <c r="E7" s="29" t="s">
        <v>27</v>
      </c>
      <c r="F7" s="29" t="s">
        <v>114</v>
      </c>
      <c r="G7" s="29" t="s">
        <v>25</v>
      </c>
      <c r="H7" s="29" t="s">
        <v>26</v>
      </c>
      <c r="I7" s="29" t="s">
        <v>27</v>
      </c>
      <c r="J7" s="29" t="s">
        <v>114</v>
      </c>
      <c r="K7" s="29" t="s">
        <v>25</v>
      </c>
      <c r="L7" s="29" t="s">
        <v>26</v>
      </c>
      <c r="M7" s="29" t="s">
        <v>27</v>
      </c>
      <c r="N7" s="29" t="s">
        <v>28</v>
      </c>
    </row>
    <row r="8" spans="1:15" ht="20.100000000000001" customHeight="1">
      <c r="A8" s="520">
        <v>1</v>
      </c>
      <c r="B8" s="31" t="s">
        <v>121</v>
      </c>
      <c r="C8" s="31">
        <v>42.6</v>
      </c>
      <c r="D8" s="31">
        <v>32.700000000000003</v>
      </c>
      <c r="E8" s="31">
        <v>73.099999999999994</v>
      </c>
      <c r="F8" s="31">
        <v>757</v>
      </c>
      <c r="G8" s="31">
        <v>38.599999999999994</v>
      </c>
      <c r="H8" s="31">
        <v>22.6</v>
      </c>
      <c r="I8" s="31">
        <v>118.2</v>
      </c>
      <c r="J8" s="31">
        <v>798.9</v>
      </c>
      <c r="K8" s="31">
        <f>G8+C8</f>
        <v>81.199999999999989</v>
      </c>
      <c r="L8" s="31">
        <f>H8+D8</f>
        <v>55.300000000000004</v>
      </c>
      <c r="M8" s="31">
        <f>E8+I8</f>
        <v>191.3</v>
      </c>
      <c r="N8" s="31">
        <f>F8+J8</f>
        <v>1555.9</v>
      </c>
    </row>
    <row r="9" spans="1:15" ht="20.100000000000001" customHeight="1">
      <c r="A9" s="520"/>
      <c r="B9" s="31" t="s">
        <v>125</v>
      </c>
      <c r="C9" s="31">
        <v>47.5</v>
      </c>
      <c r="D9" s="31">
        <v>40.299999999999997</v>
      </c>
      <c r="E9" s="31">
        <v>90.5</v>
      </c>
      <c r="F9" s="31">
        <v>916</v>
      </c>
      <c r="G9" s="31">
        <v>45.699999999999996</v>
      </c>
      <c r="H9" s="31">
        <v>27.75</v>
      </c>
      <c r="I9" s="31">
        <v>143.4</v>
      </c>
      <c r="J9" s="31">
        <v>965.8</v>
      </c>
      <c r="K9" s="31">
        <f t="shared" ref="K9:K31" si="0">G9+C9</f>
        <v>93.199999999999989</v>
      </c>
      <c r="L9" s="31">
        <f t="shared" ref="L9:L31" si="1">H9+D9</f>
        <v>68.05</v>
      </c>
      <c r="M9" s="31">
        <f t="shared" ref="M9:M31" si="2">E9+I9</f>
        <v>233.9</v>
      </c>
      <c r="N9" s="31">
        <f t="shared" ref="N9:N31" si="3">F9+J9</f>
        <v>1881.8</v>
      </c>
    </row>
    <row r="10" spans="1:15" ht="20.100000000000001" customHeight="1">
      <c r="A10" s="520">
        <v>2</v>
      </c>
      <c r="B10" s="31" t="s">
        <v>121</v>
      </c>
      <c r="C10" s="31">
        <v>11</v>
      </c>
      <c r="D10" s="31">
        <v>13.7</v>
      </c>
      <c r="E10" s="31">
        <v>77.900000000000006</v>
      </c>
      <c r="F10" s="31">
        <v>483.2</v>
      </c>
      <c r="G10" s="31">
        <v>42.6</v>
      </c>
      <c r="H10" s="31">
        <v>43.8</v>
      </c>
      <c r="I10" s="31">
        <v>88.7</v>
      </c>
      <c r="J10" s="31">
        <v>758</v>
      </c>
      <c r="K10" s="31">
        <f t="shared" si="0"/>
        <v>53.6</v>
      </c>
      <c r="L10" s="31">
        <f t="shared" si="1"/>
        <v>57.5</v>
      </c>
      <c r="M10" s="31">
        <f t="shared" si="2"/>
        <v>166.60000000000002</v>
      </c>
      <c r="N10" s="31">
        <f t="shared" si="3"/>
        <v>1241.2</v>
      </c>
    </row>
    <row r="11" spans="1:15" ht="20.100000000000001" customHeight="1">
      <c r="A11" s="520"/>
      <c r="B11" s="31" t="s">
        <v>125</v>
      </c>
      <c r="C11" s="31">
        <v>13.9</v>
      </c>
      <c r="D11" s="31">
        <v>17.3</v>
      </c>
      <c r="E11" s="31">
        <v>94.4</v>
      </c>
      <c r="F11" s="31">
        <v>573.20000000000005</v>
      </c>
      <c r="G11" s="31">
        <v>37.1</v>
      </c>
      <c r="H11" s="31">
        <v>37.1</v>
      </c>
      <c r="I11" s="31">
        <v>112.6</v>
      </c>
      <c r="J11" s="31">
        <v>933.8</v>
      </c>
      <c r="K11" s="31">
        <f t="shared" si="0"/>
        <v>51</v>
      </c>
      <c r="L11" s="31">
        <f t="shared" si="1"/>
        <v>54.400000000000006</v>
      </c>
      <c r="M11" s="31">
        <f t="shared" si="2"/>
        <v>207</v>
      </c>
      <c r="N11" s="31">
        <f t="shared" si="3"/>
        <v>1507</v>
      </c>
    </row>
    <row r="12" spans="1:15" ht="20.100000000000001" customHeight="1">
      <c r="A12" s="520">
        <v>3</v>
      </c>
      <c r="B12" s="31" t="s">
        <v>121</v>
      </c>
      <c r="C12" s="31">
        <v>25.500000000000004</v>
      </c>
      <c r="D12" s="31">
        <v>17.330000000000002</v>
      </c>
      <c r="E12" s="31">
        <v>81.7</v>
      </c>
      <c r="F12" s="31">
        <v>593.70000000000005</v>
      </c>
      <c r="G12" s="31">
        <v>19.96</v>
      </c>
      <c r="H12" s="31">
        <v>22.839999999999996</v>
      </c>
      <c r="I12" s="284">
        <v>70.8</v>
      </c>
      <c r="J12" s="284">
        <v>713.6</v>
      </c>
      <c r="K12" s="31">
        <f t="shared" si="0"/>
        <v>45.460000000000008</v>
      </c>
      <c r="L12" s="31">
        <f t="shared" si="1"/>
        <v>40.17</v>
      </c>
      <c r="M12" s="31">
        <f t="shared" si="2"/>
        <v>152.5</v>
      </c>
      <c r="N12" s="31">
        <f t="shared" si="3"/>
        <v>1307.3000000000002</v>
      </c>
    </row>
    <row r="13" spans="1:15" ht="20.100000000000001" customHeight="1">
      <c r="A13" s="520"/>
      <c r="B13" s="31" t="s">
        <v>125</v>
      </c>
      <c r="C13" s="31">
        <v>31.9</v>
      </c>
      <c r="D13" s="31">
        <v>21.5</v>
      </c>
      <c r="E13" s="31">
        <v>97</v>
      </c>
      <c r="F13" s="31">
        <v>696.6</v>
      </c>
      <c r="G13" s="31">
        <v>17.600000000000001</v>
      </c>
      <c r="H13" s="31">
        <v>24.3</v>
      </c>
      <c r="I13" s="31">
        <v>92.399999999999991</v>
      </c>
      <c r="J13" s="31">
        <v>775.5</v>
      </c>
      <c r="K13" s="31">
        <f t="shared" si="0"/>
        <v>49.5</v>
      </c>
      <c r="L13" s="31">
        <f t="shared" si="1"/>
        <v>45.8</v>
      </c>
      <c r="M13" s="31">
        <f t="shared" si="2"/>
        <v>189.39999999999998</v>
      </c>
      <c r="N13" s="31">
        <f t="shared" si="3"/>
        <v>1472.1</v>
      </c>
    </row>
    <row r="14" spans="1:15" ht="20.100000000000001" customHeight="1">
      <c r="A14" s="520">
        <v>4</v>
      </c>
      <c r="B14" s="31" t="s">
        <v>121</v>
      </c>
      <c r="C14" s="31">
        <v>21.5</v>
      </c>
      <c r="D14" s="31">
        <v>22.4</v>
      </c>
      <c r="E14" s="31">
        <v>76.900000000000006</v>
      </c>
      <c r="F14" s="31">
        <v>590.6</v>
      </c>
      <c r="G14" s="31">
        <v>34.4</v>
      </c>
      <c r="H14" s="31">
        <v>36.6</v>
      </c>
      <c r="I14" s="31">
        <v>125.89999999999999</v>
      </c>
      <c r="J14" s="31">
        <v>914.40000000000009</v>
      </c>
      <c r="K14" s="31">
        <f t="shared" si="0"/>
        <v>55.9</v>
      </c>
      <c r="L14" s="31">
        <f t="shared" si="1"/>
        <v>59</v>
      </c>
      <c r="M14" s="31">
        <f t="shared" si="2"/>
        <v>202.8</v>
      </c>
      <c r="N14" s="31">
        <f t="shared" si="3"/>
        <v>1505</v>
      </c>
    </row>
    <row r="15" spans="1:15" ht="20.100000000000001" customHeight="1">
      <c r="A15" s="520"/>
      <c r="B15" s="31" t="s">
        <v>125</v>
      </c>
      <c r="C15" s="31">
        <v>28.6</v>
      </c>
      <c r="D15" s="31">
        <v>28.2</v>
      </c>
      <c r="E15" s="31">
        <v>100.1</v>
      </c>
      <c r="F15" s="31">
        <v>741</v>
      </c>
      <c r="G15" s="31">
        <v>39.199999999999996</v>
      </c>
      <c r="H15" s="31">
        <v>43.7</v>
      </c>
      <c r="I15" s="31">
        <v>144.19999999999999</v>
      </c>
      <c r="J15" s="31">
        <v>1064</v>
      </c>
      <c r="K15" s="31">
        <v>58.5</v>
      </c>
      <c r="L15" s="31">
        <f t="shared" si="1"/>
        <v>71.900000000000006</v>
      </c>
      <c r="M15" s="31">
        <f t="shared" si="2"/>
        <v>244.29999999999998</v>
      </c>
      <c r="N15" s="31">
        <f t="shared" si="3"/>
        <v>1805</v>
      </c>
    </row>
    <row r="16" spans="1:15" ht="20.100000000000001" customHeight="1">
      <c r="A16" s="520">
        <v>5</v>
      </c>
      <c r="B16" s="31" t="s">
        <v>121</v>
      </c>
      <c r="C16" s="31">
        <v>18.400000000000002</v>
      </c>
      <c r="D16" s="31">
        <v>15.510000000000002</v>
      </c>
      <c r="E16" s="31">
        <v>80.850000000000009</v>
      </c>
      <c r="F16" s="31">
        <v>551.1</v>
      </c>
      <c r="G16" s="31">
        <v>27.9</v>
      </c>
      <c r="H16" s="31">
        <v>22.4</v>
      </c>
      <c r="I16" s="31">
        <v>85.100000000000009</v>
      </c>
      <c r="J16" s="31">
        <v>738.3</v>
      </c>
      <c r="K16" s="31">
        <f t="shared" si="0"/>
        <v>46.3</v>
      </c>
      <c r="L16" s="31">
        <f t="shared" si="1"/>
        <v>37.909999999999997</v>
      </c>
      <c r="M16" s="31">
        <f t="shared" si="2"/>
        <v>165.95000000000002</v>
      </c>
      <c r="N16" s="31">
        <f t="shared" si="3"/>
        <v>1289.4000000000001</v>
      </c>
    </row>
    <row r="17" spans="1:14" ht="20.100000000000001" customHeight="1">
      <c r="A17" s="520"/>
      <c r="B17" s="31" t="s">
        <v>125</v>
      </c>
      <c r="C17" s="31">
        <v>23.7</v>
      </c>
      <c r="D17" s="31">
        <v>19.900000000000002</v>
      </c>
      <c r="E17" s="31">
        <v>101.3</v>
      </c>
      <c r="F17" s="31">
        <v>682.40000000000009</v>
      </c>
      <c r="G17" s="31">
        <v>34.000000000000007</v>
      </c>
      <c r="H17" s="31">
        <v>27.950000000000003</v>
      </c>
      <c r="I17" s="31">
        <v>100.9</v>
      </c>
      <c r="J17" s="31">
        <v>873.09999999999991</v>
      </c>
      <c r="K17" s="31">
        <f t="shared" si="0"/>
        <v>57.7</v>
      </c>
      <c r="L17" s="31">
        <f t="shared" si="1"/>
        <v>47.850000000000009</v>
      </c>
      <c r="M17" s="31">
        <f t="shared" si="2"/>
        <v>202.2</v>
      </c>
      <c r="N17" s="31">
        <f t="shared" si="3"/>
        <v>1555.5</v>
      </c>
    </row>
    <row r="18" spans="1:14" ht="20.100000000000001" customHeight="1">
      <c r="A18" s="520">
        <v>6</v>
      </c>
      <c r="B18" s="31" t="s">
        <v>121</v>
      </c>
      <c r="C18" s="31">
        <v>21.2</v>
      </c>
      <c r="D18" s="31">
        <v>19.46</v>
      </c>
      <c r="E18" s="31">
        <v>71.5</v>
      </c>
      <c r="F18" s="31">
        <v>595</v>
      </c>
      <c r="G18" s="31">
        <v>34.9</v>
      </c>
      <c r="H18" s="31">
        <v>33.6</v>
      </c>
      <c r="I18" s="31">
        <v>99.40000000000002</v>
      </c>
      <c r="J18" s="31">
        <v>843.6</v>
      </c>
      <c r="K18" s="31">
        <f t="shared" si="0"/>
        <v>56.099999999999994</v>
      </c>
      <c r="L18" s="31">
        <f t="shared" si="1"/>
        <v>53.06</v>
      </c>
      <c r="M18" s="31">
        <f t="shared" si="2"/>
        <v>170.90000000000003</v>
      </c>
      <c r="N18" s="31">
        <f t="shared" si="3"/>
        <v>1438.6</v>
      </c>
    </row>
    <row r="19" spans="1:14" ht="20.100000000000001" customHeight="1">
      <c r="A19" s="520"/>
      <c r="B19" s="31" t="s">
        <v>125</v>
      </c>
      <c r="C19" s="31">
        <v>25.900000000000002</v>
      </c>
      <c r="D19" s="31">
        <v>23.6</v>
      </c>
      <c r="E19" s="31">
        <v>90.8</v>
      </c>
      <c r="F19" s="31">
        <v>715</v>
      </c>
      <c r="G19" s="31">
        <v>46.099999999999994</v>
      </c>
      <c r="H19" s="31">
        <v>45.2</v>
      </c>
      <c r="I19" s="31">
        <v>124.69999999999999</v>
      </c>
      <c r="J19" s="31">
        <v>1091</v>
      </c>
      <c r="K19" s="31">
        <v>62</v>
      </c>
      <c r="L19" s="31">
        <f t="shared" si="1"/>
        <v>68.800000000000011</v>
      </c>
      <c r="M19" s="31">
        <f t="shared" si="2"/>
        <v>215.5</v>
      </c>
      <c r="N19" s="31">
        <f t="shared" si="3"/>
        <v>1806</v>
      </c>
    </row>
    <row r="20" spans="1:14" ht="20.100000000000001" customHeight="1">
      <c r="A20" s="520">
        <v>7</v>
      </c>
      <c r="B20" s="31" t="s">
        <v>121</v>
      </c>
      <c r="C20" s="31">
        <v>20.010000000000002</v>
      </c>
      <c r="D20" s="31">
        <v>28.56</v>
      </c>
      <c r="E20" s="31">
        <v>70.199999999999989</v>
      </c>
      <c r="F20" s="31">
        <v>565</v>
      </c>
      <c r="G20" s="31">
        <v>26.200000000000003</v>
      </c>
      <c r="H20" s="31">
        <v>19.2</v>
      </c>
      <c r="I20" s="31">
        <v>99.100000000000009</v>
      </c>
      <c r="J20" s="31">
        <v>756.4</v>
      </c>
      <c r="K20" s="31">
        <f t="shared" si="0"/>
        <v>46.210000000000008</v>
      </c>
      <c r="L20" s="31">
        <f t="shared" si="1"/>
        <v>47.76</v>
      </c>
      <c r="M20" s="31">
        <f t="shared" si="2"/>
        <v>169.3</v>
      </c>
      <c r="N20" s="31">
        <f t="shared" si="3"/>
        <v>1321.4</v>
      </c>
    </row>
    <row r="21" spans="1:14" ht="20.100000000000001" customHeight="1">
      <c r="A21" s="520"/>
      <c r="B21" s="31" t="s">
        <v>125</v>
      </c>
      <c r="C21" s="31">
        <v>26.11</v>
      </c>
      <c r="D21" s="31">
        <v>34.700000000000003</v>
      </c>
      <c r="E21" s="31">
        <v>91.9</v>
      </c>
      <c r="F21" s="31">
        <v>700</v>
      </c>
      <c r="G21" s="31">
        <v>32.65</v>
      </c>
      <c r="H21" s="31">
        <v>24.870000000000005</v>
      </c>
      <c r="I21" s="31">
        <v>120.10000000000001</v>
      </c>
      <c r="J21" s="31">
        <v>929</v>
      </c>
      <c r="K21" s="31">
        <f t="shared" si="0"/>
        <v>58.76</v>
      </c>
      <c r="L21" s="31">
        <f t="shared" si="1"/>
        <v>59.570000000000007</v>
      </c>
      <c r="M21" s="31">
        <f t="shared" si="2"/>
        <v>212</v>
      </c>
      <c r="N21" s="31">
        <f t="shared" si="3"/>
        <v>1629</v>
      </c>
    </row>
    <row r="22" spans="1:14" ht="20.100000000000001" customHeight="1">
      <c r="A22" s="520">
        <v>8</v>
      </c>
      <c r="B22" s="31" t="s">
        <v>121</v>
      </c>
      <c r="C22" s="31">
        <v>22.300000000000004</v>
      </c>
      <c r="D22" s="31">
        <v>19.860000000000003</v>
      </c>
      <c r="E22" s="31">
        <v>75.599999999999994</v>
      </c>
      <c r="F22" s="31">
        <v>571</v>
      </c>
      <c r="G22" s="31">
        <v>30.6</v>
      </c>
      <c r="H22" s="31">
        <v>39.200000000000003</v>
      </c>
      <c r="I22" s="31">
        <v>117.3</v>
      </c>
      <c r="J22" s="31">
        <v>806</v>
      </c>
      <c r="K22" s="31">
        <f t="shared" si="0"/>
        <v>52.900000000000006</v>
      </c>
      <c r="L22" s="31">
        <f t="shared" si="1"/>
        <v>59.06</v>
      </c>
      <c r="M22" s="31">
        <f t="shared" si="2"/>
        <v>192.89999999999998</v>
      </c>
      <c r="N22" s="31">
        <f t="shared" si="3"/>
        <v>1377</v>
      </c>
    </row>
    <row r="23" spans="1:14" ht="20.100000000000001" customHeight="1">
      <c r="A23" s="520"/>
      <c r="B23" s="31" t="s">
        <v>125</v>
      </c>
      <c r="C23" s="31">
        <v>25.000000000000004</v>
      </c>
      <c r="D23" s="31">
        <v>21.700000000000003</v>
      </c>
      <c r="E23" s="31">
        <v>85.899999999999991</v>
      </c>
      <c r="F23" s="31">
        <v>621</v>
      </c>
      <c r="G23" s="31">
        <v>38.699999999999996</v>
      </c>
      <c r="H23" s="31">
        <v>43.910000000000004</v>
      </c>
      <c r="I23" s="31">
        <v>144.1</v>
      </c>
      <c r="J23" s="31">
        <v>992</v>
      </c>
      <c r="K23" s="31">
        <v>60.7</v>
      </c>
      <c r="L23" s="31">
        <f t="shared" si="1"/>
        <v>65.610000000000014</v>
      </c>
      <c r="M23" s="31">
        <f t="shared" si="2"/>
        <v>230</v>
      </c>
      <c r="N23" s="31">
        <f t="shared" si="3"/>
        <v>1613</v>
      </c>
    </row>
    <row r="24" spans="1:14" ht="20.100000000000001" customHeight="1">
      <c r="A24" s="520">
        <v>9</v>
      </c>
      <c r="B24" s="31" t="s">
        <v>121</v>
      </c>
      <c r="C24" s="31">
        <v>11.709999999999999</v>
      </c>
      <c r="D24" s="31">
        <v>16.559999999999999</v>
      </c>
      <c r="E24" s="31">
        <v>79.400000000000006</v>
      </c>
      <c r="F24" s="31">
        <v>518</v>
      </c>
      <c r="G24" s="31">
        <v>37.199999999999996</v>
      </c>
      <c r="H24" s="31">
        <v>31.7</v>
      </c>
      <c r="I24" s="31">
        <v>110.2</v>
      </c>
      <c r="J24" s="31">
        <v>831.2</v>
      </c>
      <c r="K24" s="31">
        <f t="shared" si="0"/>
        <v>48.91</v>
      </c>
      <c r="L24" s="31">
        <f t="shared" si="1"/>
        <v>48.26</v>
      </c>
      <c r="M24" s="31">
        <f t="shared" si="2"/>
        <v>189.60000000000002</v>
      </c>
      <c r="N24" s="31">
        <f t="shared" si="3"/>
        <v>1349.2</v>
      </c>
    </row>
    <row r="25" spans="1:14" ht="20.100000000000001" customHeight="1">
      <c r="A25" s="520"/>
      <c r="B25" s="31" t="s">
        <v>125</v>
      </c>
      <c r="C25" s="31">
        <v>15.709999999999999</v>
      </c>
      <c r="D25" s="31">
        <v>19</v>
      </c>
      <c r="E25" s="31">
        <v>99.4</v>
      </c>
      <c r="F25" s="31">
        <v>616</v>
      </c>
      <c r="G25" s="31">
        <v>41.4</v>
      </c>
      <c r="H25" s="31">
        <v>35.75</v>
      </c>
      <c r="I25" s="31">
        <v>135.19999999999999</v>
      </c>
      <c r="J25" s="31">
        <v>982.6</v>
      </c>
      <c r="K25" s="31">
        <f t="shared" si="0"/>
        <v>57.11</v>
      </c>
      <c r="L25" s="31">
        <f t="shared" si="1"/>
        <v>54.75</v>
      </c>
      <c r="M25" s="31">
        <f t="shared" si="2"/>
        <v>234.6</v>
      </c>
      <c r="N25" s="31">
        <f t="shared" si="3"/>
        <v>1598.6</v>
      </c>
    </row>
    <row r="26" spans="1:14" ht="20.100000000000001" customHeight="1">
      <c r="A26" s="520">
        <v>10</v>
      </c>
      <c r="B26" s="31" t="s">
        <v>121</v>
      </c>
      <c r="C26" s="31">
        <v>19.600000000000001</v>
      </c>
      <c r="D26" s="31">
        <v>17.759999999999998</v>
      </c>
      <c r="E26" s="31">
        <v>117.2</v>
      </c>
      <c r="F26" s="31">
        <v>613</v>
      </c>
      <c r="G26" s="31">
        <v>32.75</v>
      </c>
      <c r="H26" s="31">
        <v>24.049999999999997</v>
      </c>
      <c r="I26" s="31">
        <v>96.399999999999991</v>
      </c>
      <c r="J26" s="31">
        <v>749</v>
      </c>
      <c r="K26" s="31">
        <f t="shared" si="0"/>
        <v>52.35</v>
      </c>
      <c r="L26" s="31">
        <f t="shared" si="1"/>
        <v>41.809999999999995</v>
      </c>
      <c r="M26" s="31">
        <f t="shared" si="2"/>
        <v>213.6</v>
      </c>
      <c r="N26" s="31">
        <f t="shared" si="3"/>
        <v>1362</v>
      </c>
    </row>
    <row r="27" spans="1:14" ht="20.100000000000001" customHeight="1">
      <c r="A27" s="520"/>
      <c r="B27" s="31" t="s">
        <v>125</v>
      </c>
      <c r="C27" s="31">
        <v>26.6</v>
      </c>
      <c r="D27" s="31">
        <v>23.9</v>
      </c>
      <c r="E27" s="31">
        <v>138</v>
      </c>
      <c r="F27" s="31">
        <v>768</v>
      </c>
      <c r="G27" s="31">
        <v>41.249999999999993</v>
      </c>
      <c r="H27" s="31">
        <v>28.85</v>
      </c>
      <c r="I27" s="31">
        <v>116.16000000000001</v>
      </c>
      <c r="J27" s="31">
        <v>891.2</v>
      </c>
      <c r="K27" s="31">
        <f t="shared" si="0"/>
        <v>67.849999999999994</v>
      </c>
      <c r="L27" s="31">
        <f t="shared" si="1"/>
        <v>52.75</v>
      </c>
      <c r="M27" s="31">
        <f t="shared" si="2"/>
        <v>254.16000000000003</v>
      </c>
      <c r="N27" s="31">
        <f t="shared" si="3"/>
        <v>1659.2</v>
      </c>
    </row>
    <row r="28" spans="1:14" ht="20.100000000000001" customHeight="1">
      <c r="A28" s="533">
        <v>11</v>
      </c>
      <c r="B28" s="31" t="s">
        <v>121</v>
      </c>
      <c r="C28" s="31">
        <v>20</v>
      </c>
      <c r="D28" s="31">
        <v>20.46</v>
      </c>
      <c r="E28" s="31">
        <v>68.400000000000006</v>
      </c>
      <c r="F28" s="31">
        <v>552</v>
      </c>
      <c r="G28" s="31">
        <v>29.3</v>
      </c>
      <c r="H28" s="31">
        <v>33</v>
      </c>
      <c r="I28" s="31">
        <v>98.9</v>
      </c>
      <c r="J28" s="31">
        <v>810.5</v>
      </c>
      <c r="K28" s="31">
        <f t="shared" si="0"/>
        <v>49.3</v>
      </c>
      <c r="L28" s="31">
        <f t="shared" si="1"/>
        <v>53.46</v>
      </c>
      <c r="M28" s="31">
        <f t="shared" si="2"/>
        <v>167.3</v>
      </c>
      <c r="N28" s="31">
        <f t="shared" si="3"/>
        <v>1362.5</v>
      </c>
    </row>
    <row r="29" spans="1:14" ht="20.100000000000001" customHeight="1">
      <c r="A29" s="534"/>
      <c r="B29" s="31" t="s">
        <v>125</v>
      </c>
      <c r="C29" s="31">
        <v>25.2</v>
      </c>
      <c r="D29" s="31">
        <v>25.8</v>
      </c>
      <c r="E29" s="31">
        <v>92.3</v>
      </c>
      <c r="F29" s="31">
        <v>681.3</v>
      </c>
      <c r="G29" s="31">
        <v>32.9</v>
      </c>
      <c r="H29" s="31">
        <v>37.799999999999997</v>
      </c>
      <c r="I29" s="31">
        <v>117.6</v>
      </c>
      <c r="J29" s="31">
        <v>943</v>
      </c>
      <c r="K29" s="31">
        <f t="shared" si="0"/>
        <v>58.099999999999994</v>
      </c>
      <c r="L29" s="31">
        <f t="shared" si="1"/>
        <v>63.599999999999994</v>
      </c>
      <c r="M29" s="31">
        <f t="shared" si="2"/>
        <v>209.89999999999998</v>
      </c>
      <c r="N29" s="31">
        <f t="shared" si="3"/>
        <v>1624.3</v>
      </c>
    </row>
    <row r="30" spans="1:14" ht="20.100000000000001" customHeight="1">
      <c r="A30" s="533">
        <v>12</v>
      </c>
      <c r="B30" s="31" t="s">
        <v>121</v>
      </c>
      <c r="C30" s="31">
        <v>14.7</v>
      </c>
      <c r="D30" s="31">
        <v>13.36</v>
      </c>
      <c r="E30" s="31">
        <v>78.100000000000009</v>
      </c>
      <c r="F30" s="31">
        <v>529</v>
      </c>
      <c r="G30" s="31">
        <v>24.000000000000004</v>
      </c>
      <c r="H30" s="31">
        <v>18.5</v>
      </c>
      <c r="I30" s="31">
        <v>104.00000000000001</v>
      </c>
      <c r="J30" s="31">
        <v>679</v>
      </c>
      <c r="K30" s="31">
        <f t="shared" si="0"/>
        <v>38.700000000000003</v>
      </c>
      <c r="L30" s="31">
        <f t="shared" si="1"/>
        <v>31.86</v>
      </c>
      <c r="M30" s="31">
        <f t="shared" si="2"/>
        <v>182.10000000000002</v>
      </c>
      <c r="N30" s="31">
        <f t="shared" si="3"/>
        <v>1208</v>
      </c>
    </row>
    <row r="31" spans="1:14" ht="20.100000000000001" customHeight="1">
      <c r="A31" s="534"/>
      <c r="B31" s="31" t="s">
        <v>125</v>
      </c>
      <c r="C31" s="31">
        <v>19</v>
      </c>
      <c r="D31" s="31">
        <v>17.100000000000001</v>
      </c>
      <c r="E31" s="31">
        <v>97.7</v>
      </c>
      <c r="F31" s="31">
        <v>639</v>
      </c>
      <c r="G31" s="31">
        <v>30.9</v>
      </c>
      <c r="H31" s="31">
        <v>23.400000000000002</v>
      </c>
      <c r="I31" s="31">
        <v>123.5</v>
      </c>
      <c r="J31" s="31">
        <v>826</v>
      </c>
      <c r="K31" s="31">
        <f t="shared" si="0"/>
        <v>49.9</v>
      </c>
      <c r="L31" s="31">
        <f t="shared" si="1"/>
        <v>40.5</v>
      </c>
      <c r="M31" s="31">
        <f t="shared" si="2"/>
        <v>221.2</v>
      </c>
      <c r="N31" s="31">
        <f t="shared" si="3"/>
        <v>1465</v>
      </c>
    </row>
    <row r="32" spans="1:14" ht="20.100000000000001" customHeight="1">
      <c r="A32" s="531" t="s">
        <v>115</v>
      </c>
      <c r="B32" s="29" t="s">
        <v>121</v>
      </c>
      <c r="C32" s="29"/>
      <c r="D32" s="29"/>
      <c r="E32" s="29"/>
      <c r="F32" s="29"/>
      <c r="G32" s="29"/>
      <c r="H32" s="29"/>
      <c r="I32" s="29"/>
      <c r="J32" s="29"/>
      <c r="K32" s="418">
        <f>(K8+K10+K12+K14+K16+K18+K20+K22+K24+K26+K28+K30)/12</f>
        <v>52.244166666666665</v>
      </c>
      <c r="L32" s="417">
        <f t="shared" ref="L32:N32" si="4">(L8+L10+L12+L14+L16+L18+L20+L22+L24+L26+L28+L30)/12</f>
        <v>48.76250000000001</v>
      </c>
      <c r="M32" s="417">
        <f t="shared" si="4"/>
        <v>180.40416666666667</v>
      </c>
      <c r="N32" s="423">
        <f t="shared" si="4"/>
        <v>1359.7916666666667</v>
      </c>
    </row>
    <row r="33" spans="1:14" ht="18" customHeight="1">
      <c r="A33" s="532"/>
      <c r="B33" s="29" t="s">
        <v>125</v>
      </c>
      <c r="C33" s="29"/>
      <c r="D33" s="29"/>
      <c r="E33" s="29"/>
      <c r="F33" s="29"/>
      <c r="G33" s="29"/>
      <c r="H33" s="29"/>
      <c r="I33" s="29"/>
      <c r="J33" s="29"/>
      <c r="K33" s="418">
        <f>(K9+K11+K13+K15+K17+K19+K21+K23+K25+K27+K29+K31)/12</f>
        <v>60.359999999999992</v>
      </c>
      <c r="L33" s="417">
        <f t="shared" ref="L33:N33" si="5">(L9+L11+L13+L15+L17+L19+L21+L23+L25+L27+L29+L31)/12</f>
        <v>57.798333333333339</v>
      </c>
      <c r="M33" s="417">
        <f t="shared" si="5"/>
        <v>221.17999999999998</v>
      </c>
      <c r="N33" s="417">
        <f t="shared" si="5"/>
        <v>1634.7083333333333</v>
      </c>
    </row>
    <row r="34" spans="1:14" ht="18" customHeight="1">
      <c r="A34" s="530" t="s">
        <v>116</v>
      </c>
      <c r="B34" s="30" t="s">
        <v>121</v>
      </c>
      <c r="C34" s="28"/>
      <c r="D34" s="28"/>
      <c r="E34" s="28"/>
      <c r="F34" s="28"/>
      <c r="G34" s="28"/>
      <c r="H34" s="28"/>
      <c r="I34" s="28"/>
      <c r="J34" s="28"/>
      <c r="K34" s="364">
        <v>46.2</v>
      </c>
      <c r="L34" s="364">
        <v>47.4</v>
      </c>
      <c r="M34" s="364">
        <v>201</v>
      </c>
      <c r="N34" s="364">
        <v>1410</v>
      </c>
    </row>
    <row r="35" spans="1:14" ht="20.25" customHeight="1">
      <c r="A35" s="530"/>
      <c r="B35" s="29" t="s">
        <v>125</v>
      </c>
      <c r="C35" s="25"/>
      <c r="D35" s="25"/>
      <c r="E35" s="25"/>
      <c r="F35" s="25"/>
      <c r="G35" s="25"/>
      <c r="H35" s="25"/>
      <c r="I35" s="25"/>
      <c r="J35" s="25"/>
      <c r="K35" s="419">
        <v>54</v>
      </c>
      <c r="L35" s="419">
        <v>55.2</v>
      </c>
      <c r="M35" s="419">
        <v>230</v>
      </c>
      <c r="N35" s="419">
        <v>1632</v>
      </c>
    </row>
    <row r="36" spans="1:14" ht="12" customHeight="1"/>
  </sheetData>
  <mergeCells count="21">
    <mergeCell ref="A34:A35"/>
    <mergeCell ref="A20:A21"/>
    <mergeCell ref="A22:A23"/>
    <mergeCell ref="A24:A25"/>
    <mergeCell ref="A26:A27"/>
    <mergeCell ref="A32:A33"/>
    <mergeCell ref="A28:A29"/>
    <mergeCell ref="A30:A31"/>
    <mergeCell ref="A18:A19"/>
    <mergeCell ref="A2:O3"/>
    <mergeCell ref="D4:N4"/>
    <mergeCell ref="A6:A7"/>
    <mergeCell ref="B6:B7"/>
    <mergeCell ref="C6:F6"/>
    <mergeCell ref="G6:J6"/>
    <mergeCell ref="K6:N6"/>
    <mergeCell ref="A8:A9"/>
    <mergeCell ref="A10:A11"/>
    <mergeCell ref="A12:A13"/>
    <mergeCell ref="A14:A15"/>
    <mergeCell ref="A16:A17"/>
  </mergeCells>
  <pageMargins left="0.23622047244094491" right="0.23622047244094491" top="0.74803149606299213" bottom="0.74803149606299213" header="0.31496062992125984" footer="0.31496062992125984"/>
  <pageSetup paperSize="9" scale="86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39"/>
  <sheetViews>
    <sheetView workbookViewId="0">
      <selection activeCell="N8" sqref="N8"/>
    </sheetView>
  </sheetViews>
  <sheetFormatPr defaultColWidth="9.140625" defaultRowHeight="15"/>
  <cols>
    <col min="1" max="1" width="17.7109375" style="1" customWidth="1"/>
    <col min="2" max="3" width="6" style="1" customWidth="1"/>
    <col min="4" max="4" width="17.7109375" style="1" customWidth="1"/>
    <col min="5" max="5" width="6.140625" style="1" customWidth="1"/>
    <col min="6" max="6" width="6" style="1" customWidth="1"/>
    <col min="7" max="7" width="17.7109375" style="1" customWidth="1"/>
    <col min="8" max="8" width="5.7109375" style="1" customWidth="1"/>
    <col min="9" max="9" width="6" style="1" customWidth="1"/>
    <col min="10" max="10" width="17.7109375" style="1" customWidth="1"/>
    <col min="11" max="12" width="6" style="1" customWidth="1"/>
    <col min="13" max="13" width="17.7109375" style="1" customWidth="1"/>
    <col min="14" max="15" width="6" style="1" customWidth="1"/>
    <col min="16" max="16" width="17.7109375" style="1" customWidth="1"/>
    <col min="17" max="18" width="6" style="1" customWidth="1"/>
    <col min="19" max="16384" width="9.140625" style="1"/>
  </cols>
  <sheetData>
    <row r="2" spans="1:18" ht="15" customHeight="1">
      <c r="A2" s="547" t="s">
        <v>452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</row>
    <row r="3" spans="1:18" ht="1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8" ht="15" customHeight="1">
      <c r="A4" s="535" t="s">
        <v>0</v>
      </c>
      <c r="B4" s="536"/>
      <c r="C4" s="537"/>
      <c r="D4" s="548" t="s">
        <v>1</v>
      </c>
      <c r="E4" s="549"/>
      <c r="F4" s="550"/>
      <c r="G4" s="538" t="s">
        <v>2</v>
      </c>
      <c r="H4" s="539"/>
      <c r="I4" s="540"/>
      <c r="J4" s="538" t="s">
        <v>3</v>
      </c>
      <c r="K4" s="539"/>
      <c r="L4" s="540"/>
      <c r="M4" s="538" t="s">
        <v>4</v>
      </c>
      <c r="N4" s="539"/>
      <c r="O4" s="540"/>
      <c r="P4" s="538" t="s">
        <v>17</v>
      </c>
      <c r="Q4" s="539"/>
      <c r="R4" s="540"/>
    </row>
    <row r="5" spans="1:18" ht="15" customHeight="1">
      <c r="A5" s="535" t="s">
        <v>377</v>
      </c>
      <c r="B5" s="536"/>
      <c r="C5" s="537"/>
      <c r="D5" s="535" t="s">
        <v>377</v>
      </c>
      <c r="E5" s="536"/>
      <c r="F5" s="537"/>
      <c r="G5" s="535" t="s">
        <v>377</v>
      </c>
      <c r="H5" s="536"/>
      <c r="I5" s="537"/>
      <c r="J5" s="535" t="s">
        <v>377</v>
      </c>
      <c r="K5" s="536"/>
      <c r="L5" s="537"/>
      <c r="M5" s="535" t="s">
        <v>377</v>
      </c>
      <c r="N5" s="536"/>
      <c r="O5" s="537"/>
      <c r="P5" s="535" t="s">
        <v>377</v>
      </c>
      <c r="Q5" s="536"/>
      <c r="R5" s="537"/>
    </row>
    <row r="6" spans="1:18" ht="15" customHeight="1">
      <c r="A6" s="551" t="s">
        <v>314</v>
      </c>
      <c r="B6" s="556" t="s">
        <v>331</v>
      </c>
      <c r="C6" s="556"/>
      <c r="D6" s="545" t="s">
        <v>314</v>
      </c>
      <c r="E6" s="543" t="s">
        <v>331</v>
      </c>
      <c r="F6" s="544"/>
      <c r="G6" s="541" t="s">
        <v>6</v>
      </c>
      <c r="H6" s="543" t="s">
        <v>331</v>
      </c>
      <c r="I6" s="544"/>
      <c r="J6" s="541" t="s">
        <v>5</v>
      </c>
      <c r="K6" s="543" t="s">
        <v>331</v>
      </c>
      <c r="L6" s="544"/>
      <c r="M6" s="541" t="s">
        <v>5</v>
      </c>
      <c r="N6" s="543" t="s">
        <v>331</v>
      </c>
      <c r="O6" s="544"/>
      <c r="P6" s="541" t="s">
        <v>5</v>
      </c>
      <c r="Q6" s="543" t="s">
        <v>331</v>
      </c>
      <c r="R6" s="544"/>
    </row>
    <row r="7" spans="1:18" ht="37.5" customHeight="1">
      <c r="A7" s="552"/>
      <c r="B7" s="294" t="s">
        <v>121</v>
      </c>
      <c r="C7" s="295" t="s">
        <v>332</v>
      </c>
      <c r="D7" s="546"/>
      <c r="E7" s="294" t="s">
        <v>121</v>
      </c>
      <c r="F7" s="295" t="s">
        <v>332</v>
      </c>
      <c r="G7" s="542"/>
      <c r="H7" s="294" t="s">
        <v>121</v>
      </c>
      <c r="I7" s="295" t="s">
        <v>332</v>
      </c>
      <c r="J7" s="542"/>
      <c r="K7" s="294" t="s">
        <v>121</v>
      </c>
      <c r="L7" s="295" t="s">
        <v>332</v>
      </c>
      <c r="M7" s="542"/>
      <c r="N7" s="294" t="s">
        <v>121</v>
      </c>
      <c r="O7" s="295" t="s">
        <v>332</v>
      </c>
      <c r="P7" s="542"/>
      <c r="Q7" s="294" t="s">
        <v>121</v>
      </c>
      <c r="R7" s="295" t="s">
        <v>332</v>
      </c>
    </row>
    <row r="8" spans="1:18" ht="30" customHeight="1">
      <c r="A8" s="288" t="s">
        <v>301</v>
      </c>
      <c r="B8" s="288" t="s">
        <v>300</v>
      </c>
      <c r="C8" s="288" t="s">
        <v>300</v>
      </c>
      <c r="D8" s="289" t="s">
        <v>289</v>
      </c>
      <c r="E8" s="289">
        <v>60</v>
      </c>
      <c r="F8" s="289">
        <v>80</v>
      </c>
      <c r="G8" s="290" t="s">
        <v>340</v>
      </c>
      <c r="H8" s="289">
        <v>50</v>
      </c>
      <c r="I8" s="289">
        <v>50</v>
      </c>
      <c r="J8" s="290" t="s">
        <v>127</v>
      </c>
      <c r="K8" s="289">
        <v>50</v>
      </c>
      <c r="L8" s="289">
        <v>85</v>
      </c>
      <c r="M8" s="290" t="s">
        <v>340</v>
      </c>
      <c r="N8" s="289">
        <v>50</v>
      </c>
      <c r="O8" s="289">
        <v>50</v>
      </c>
      <c r="P8" s="288" t="s">
        <v>350</v>
      </c>
      <c r="Q8" s="288" t="s">
        <v>281</v>
      </c>
      <c r="R8" s="288" t="s">
        <v>281</v>
      </c>
    </row>
    <row r="9" spans="1:18" ht="30.75" customHeight="1">
      <c r="A9" s="288" t="s">
        <v>333</v>
      </c>
      <c r="B9" s="291">
        <v>200</v>
      </c>
      <c r="C9" s="291">
        <v>200</v>
      </c>
      <c r="D9" s="289" t="s">
        <v>336</v>
      </c>
      <c r="E9" s="289">
        <v>150</v>
      </c>
      <c r="F9" s="289">
        <v>200</v>
      </c>
      <c r="G9" s="290" t="s">
        <v>278</v>
      </c>
      <c r="H9" s="289">
        <v>100</v>
      </c>
      <c r="I9" s="289">
        <v>120</v>
      </c>
      <c r="J9" s="290" t="s">
        <v>370</v>
      </c>
      <c r="K9" s="289">
        <v>150</v>
      </c>
      <c r="L9" s="289">
        <v>200</v>
      </c>
      <c r="M9" s="290" t="s">
        <v>346</v>
      </c>
      <c r="N9" s="289">
        <v>150</v>
      </c>
      <c r="O9" s="289">
        <v>200</v>
      </c>
      <c r="P9" s="288" t="s">
        <v>351</v>
      </c>
      <c r="Q9" s="291">
        <v>150</v>
      </c>
      <c r="R9" s="291">
        <v>200</v>
      </c>
    </row>
    <row r="10" spans="1:18" ht="30.75" customHeight="1">
      <c r="A10" s="288" t="s">
        <v>310</v>
      </c>
      <c r="B10" s="291">
        <v>40</v>
      </c>
      <c r="C10" s="291">
        <v>50</v>
      </c>
      <c r="D10" s="290" t="s">
        <v>337</v>
      </c>
      <c r="E10" s="289">
        <v>200</v>
      </c>
      <c r="F10" s="289">
        <v>200</v>
      </c>
      <c r="G10" s="290" t="s">
        <v>208</v>
      </c>
      <c r="H10" s="289">
        <v>130</v>
      </c>
      <c r="I10" s="289">
        <v>150</v>
      </c>
      <c r="J10" s="290" t="s">
        <v>148</v>
      </c>
      <c r="K10" s="289">
        <v>200</v>
      </c>
      <c r="L10" s="289">
        <v>200</v>
      </c>
      <c r="M10" s="290" t="s">
        <v>192</v>
      </c>
      <c r="N10" s="292">
        <v>200</v>
      </c>
      <c r="O10" s="292">
        <v>200</v>
      </c>
      <c r="P10" s="288" t="s">
        <v>333</v>
      </c>
      <c r="Q10" s="291">
        <v>200</v>
      </c>
      <c r="R10" s="291">
        <v>200</v>
      </c>
    </row>
    <row r="11" spans="1:18" ht="30.75" customHeight="1">
      <c r="A11" s="288" t="s">
        <v>172</v>
      </c>
      <c r="B11" s="291">
        <v>13.5</v>
      </c>
      <c r="C11" s="291">
        <v>20</v>
      </c>
      <c r="D11" s="288" t="s">
        <v>310</v>
      </c>
      <c r="E11" s="291">
        <v>40</v>
      </c>
      <c r="F11" s="291">
        <v>50</v>
      </c>
      <c r="G11" s="290" t="s">
        <v>148</v>
      </c>
      <c r="H11" s="289">
        <v>200</v>
      </c>
      <c r="I11" s="289">
        <v>200</v>
      </c>
      <c r="J11" s="288" t="s">
        <v>310</v>
      </c>
      <c r="K11" s="291">
        <v>40</v>
      </c>
      <c r="L11" s="291">
        <v>50</v>
      </c>
      <c r="M11" s="288" t="s">
        <v>310</v>
      </c>
      <c r="N11" s="291">
        <v>40</v>
      </c>
      <c r="O11" s="291">
        <v>50</v>
      </c>
      <c r="P11" s="288" t="s">
        <v>310</v>
      </c>
      <c r="Q11" s="291">
        <v>40</v>
      </c>
      <c r="R11" s="291">
        <v>50</v>
      </c>
    </row>
    <row r="12" spans="1:18" ht="30.75" customHeight="1">
      <c r="A12" s="414" t="s">
        <v>404</v>
      </c>
      <c r="B12" s="291">
        <v>200</v>
      </c>
      <c r="C12" s="291">
        <v>200</v>
      </c>
      <c r="D12" s="290" t="s">
        <v>338</v>
      </c>
      <c r="E12" s="289">
        <v>140</v>
      </c>
      <c r="F12" s="289">
        <v>140</v>
      </c>
      <c r="G12" s="288" t="s">
        <v>310</v>
      </c>
      <c r="H12" s="291">
        <v>40</v>
      </c>
      <c r="I12" s="291">
        <v>50</v>
      </c>
      <c r="J12" s="290" t="s">
        <v>355</v>
      </c>
      <c r="K12" s="289">
        <v>5</v>
      </c>
      <c r="L12" s="289">
        <v>5</v>
      </c>
      <c r="M12" s="290" t="s">
        <v>338</v>
      </c>
      <c r="N12" s="289">
        <v>140</v>
      </c>
      <c r="O12" s="289">
        <v>140</v>
      </c>
      <c r="P12" s="288" t="s">
        <v>172</v>
      </c>
      <c r="Q12" s="291">
        <v>13.5</v>
      </c>
      <c r="R12" s="291">
        <v>20</v>
      </c>
    </row>
    <row r="13" spans="1:18" ht="30.75" customHeight="1">
      <c r="A13" s="288"/>
      <c r="B13" s="288"/>
      <c r="C13" s="288"/>
      <c r="D13" s="289"/>
      <c r="E13" s="289"/>
      <c r="F13" s="289"/>
      <c r="G13" s="288" t="s">
        <v>172</v>
      </c>
      <c r="H13" s="291">
        <v>13.5</v>
      </c>
      <c r="I13" s="291">
        <v>20</v>
      </c>
      <c r="J13" s="414" t="s">
        <v>404</v>
      </c>
      <c r="K13" s="415">
        <v>200</v>
      </c>
      <c r="L13" s="415">
        <v>200</v>
      </c>
      <c r="M13" s="416"/>
      <c r="N13" s="416"/>
      <c r="O13" s="416"/>
      <c r="P13" s="414" t="s">
        <v>404</v>
      </c>
      <c r="Q13" s="415">
        <v>200</v>
      </c>
      <c r="R13" s="415">
        <v>200</v>
      </c>
    </row>
    <row r="14" spans="1:18" ht="30.75" customHeight="1">
      <c r="A14" s="553"/>
      <c r="B14" s="554"/>
      <c r="C14" s="555"/>
      <c r="D14" s="289"/>
      <c r="E14" s="289"/>
      <c r="F14" s="289"/>
      <c r="G14" s="290" t="s">
        <v>338</v>
      </c>
      <c r="H14" s="289">
        <v>140</v>
      </c>
      <c r="I14" s="289">
        <v>140</v>
      </c>
      <c r="J14" s="290"/>
      <c r="K14" s="290"/>
      <c r="L14" s="290"/>
      <c r="M14" s="293"/>
      <c r="N14" s="293"/>
      <c r="O14" s="293"/>
      <c r="P14" s="298"/>
      <c r="Q14" s="298"/>
      <c r="R14" s="298"/>
    </row>
    <row r="15" spans="1:18" ht="14.25" customHeight="1">
      <c r="A15" s="535" t="s">
        <v>131</v>
      </c>
      <c r="B15" s="536"/>
      <c r="C15" s="537"/>
      <c r="D15" s="535" t="s">
        <v>131</v>
      </c>
      <c r="E15" s="536"/>
      <c r="F15" s="537"/>
      <c r="G15" s="535" t="s">
        <v>131</v>
      </c>
      <c r="H15" s="536"/>
      <c r="I15" s="537"/>
      <c r="J15" s="535" t="s">
        <v>131</v>
      </c>
      <c r="K15" s="536"/>
      <c r="L15" s="537"/>
      <c r="M15" s="535" t="s">
        <v>131</v>
      </c>
      <c r="N15" s="536"/>
      <c r="O15" s="537"/>
      <c r="P15" s="298"/>
      <c r="Q15" s="298"/>
      <c r="R15" s="298"/>
    </row>
    <row r="16" spans="1:18" ht="44.25" customHeight="1">
      <c r="A16" s="288" t="s">
        <v>352</v>
      </c>
      <c r="B16" s="291">
        <v>60</v>
      </c>
      <c r="C16" s="296">
        <v>100</v>
      </c>
      <c r="D16" s="296" t="s">
        <v>258</v>
      </c>
      <c r="E16" s="296">
        <v>60</v>
      </c>
      <c r="F16" s="297">
        <v>100</v>
      </c>
      <c r="G16" s="296" t="s">
        <v>341</v>
      </c>
      <c r="H16" s="296">
        <v>60</v>
      </c>
      <c r="I16" s="297">
        <v>100</v>
      </c>
      <c r="J16" s="296" t="s">
        <v>453</v>
      </c>
      <c r="K16" s="296">
        <v>60</v>
      </c>
      <c r="L16" s="297">
        <v>100</v>
      </c>
      <c r="M16" s="296" t="s">
        <v>347</v>
      </c>
      <c r="N16" s="296">
        <v>60</v>
      </c>
      <c r="O16" s="297">
        <v>100</v>
      </c>
      <c r="P16" s="288" t="s">
        <v>180</v>
      </c>
      <c r="Q16" s="291">
        <v>60</v>
      </c>
      <c r="R16" s="296">
        <v>100</v>
      </c>
    </row>
    <row r="17" spans="1:18" ht="58.5" customHeight="1">
      <c r="A17" s="288" t="s">
        <v>334</v>
      </c>
      <c r="B17" s="288" t="s">
        <v>136</v>
      </c>
      <c r="C17" s="296" t="s">
        <v>298</v>
      </c>
      <c r="D17" s="296" t="s">
        <v>339</v>
      </c>
      <c r="E17" s="296" t="s">
        <v>259</v>
      </c>
      <c r="F17" s="297" t="s">
        <v>302</v>
      </c>
      <c r="G17" s="296" t="s">
        <v>308</v>
      </c>
      <c r="H17" s="296" t="s">
        <v>136</v>
      </c>
      <c r="I17" s="297" t="s">
        <v>298</v>
      </c>
      <c r="J17" s="296" t="s">
        <v>343</v>
      </c>
      <c r="K17" s="296" t="s">
        <v>136</v>
      </c>
      <c r="L17" s="297" t="s">
        <v>298</v>
      </c>
      <c r="M17" s="296" t="s">
        <v>348</v>
      </c>
      <c r="N17" s="296" t="s">
        <v>136</v>
      </c>
      <c r="O17" s="297" t="s">
        <v>298</v>
      </c>
      <c r="P17" s="288" t="s">
        <v>242</v>
      </c>
      <c r="Q17" s="288" t="s">
        <v>9</v>
      </c>
      <c r="R17" s="296">
        <v>250</v>
      </c>
    </row>
    <row r="18" spans="1:18" ht="42.75" customHeight="1">
      <c r="A18" s="288" t="s">
        <v>344</v>
      </c>
      <c r="B18" s="288" t="s">
        <v>248</v>
      </c>
      <c r="C18" s="296" t="s">
        <v>178</v>
      </c>
      <c r="D18" s="296" t="s">
        <v>256</v>
      </c>
      <c r="E18" s="296" t="s">
        <v>248</v>
      </c>
      <c r="F18" s="297" t="s">
        <v>195</v>
      </c>
      <c r="G18" s="296" t="s">
        <v>356</v>
      </c>
      <c r="H18" s="296" t="s">
        <v>195</v>
      </c>
      <c r="I18" s="297" t="s">
        <v>178</v>
      </c>
      <c r="J18" s="296" t="s">
        <v>253</v>
      </c>
      <c r="K18" s="296">
        <v>230</v>
      </c>
      <c r="L18" s="297">
        <v>250</v>
      </c>
      <c r="M18" s="296" t="s">
        <v>364</v>
      </c>
      <c r="N18" s="296">
        <v>240</v>
      </c>
      <c r="O18" s="297">
        <v>300</v>
      </c>
      <c r="P18" s="288" t="s">
        <v>249</v>
      </c>
      <c r="Q18" s="288" t="s">
        <v>248</v>
      </c>
      <c r="R18" s="296" t="s">
        <v>178</v>
      </c>
    </row>
    <row r="19" spans="1:18" ht="31.5" customHeight="1">
      <c r="A19" s="288" t="s">
        <v>183</v>
      </c>
      <c r="B19" s="291">
        <v>150</v>
      </c>
      <c r="C19" s="296">
        <v>180</v>
      </c>
      <c r="D19" s="296" t="s">
        <v>169</v>
      </c>
      <c r="E19" s="296">
        <v>160</v>
      </c>
      <c r="F19" s="297">
        <v>160</v>
      </c>
      <c r="G19" s="296" t="s">
        <v>342</v>
      </c>
      <c r="H19" s="296">
        <v>150</v>
      </c>
      <c r="I19" s="297">
        <v>180</v>
      </c>
      <c r="J19" s="296" t="s">
        <v>345</v>
      </c>
      <c r="K19" s="296">
        <v>200</v>
      </c>
      <c r="L19" s="297">
        <v>200</v>
      </c>
      <c r="M19" s="296" t="s">
        <v>144</v>
      </c>
      <c r="N19" s="296">
        <v>200</v>
      </c>
      <c r="O19" s="297">
        <v>200</v>
      </c>
      <c r="P19" s="288" t="s">
        <v>304</v>
      </c>
      <c r="Q19" s="291">
        <v>150</v>
      </c>
      <c r="R19" s="296">
        <v>180</v>
      </c>
    </row>
    <row r="20" spans="1:18" ht="30" customHeight="1">
      <c r="A20" s="288" t="s">
        <v>335</v>
      </c>
      <c r="B20" s="291">
        <v>200</v>
      </c>
      <c r="C20" s="296">
        <v>200</v>
      </c>
      <c r="D20" s="296" t="s">
        <v>353</v>
      </c>
      <c r="E20" s="296">
        <v>200</v>
      </c>
      <c r="F20" s="297">
        <v>200</v>
      </c>
      <c r="G20" s="296" t="s">
        <v>144</v>
      </c>
      <c r="H20" s="296">
        <v>200</v>
      </c>
      <c r="I20" s="297">
        <v>200</v>
      </c>
      <c r="J20" s="288" t="s">
        <v>147</v>
      </c>
      <c r="K20" s="291">
        <v>50</v>
      </c>
      <c r="L20" s="296">
        <v>60</v>
      </c>
      <c r="M20" s="296" t="s">
        <v>147</v>
      </c>
      <c r="N20" s="296">
        <v>50</v>
      </c>
      <c r="O20" s="297">
        <v>60</v>
      </c>
      <c r="P20" s="288" t="s">
        <v>240</v>
      </c>
      <c r="Q20" s="291">
        <v>200</v>
      </c>
      <c r="R20" s="296">
        <v>200</v>
      </c>
    </row>
    <row r="21" spans="1:18" ht="20.25" customHeight="1">
      <c r="A21" s="288" t="s">
        <v>147</v>
      </c>
      <c r="B21" s="291">
        <v>50</v>
      </c>
      <c r="C21" s="296">
        <v>60</v>
      </c>
      <c r="D21" s="288" t="s">
        <v>147</v>
      </c>
      <c r="E21" s="291">
        <v>40</v>
      </c>
      <c r="F21" s="296">
        <v>60</v>
      </c>
      <c r="G21" s="288" t="s">
        <v>147</v>
      </c>
      <c r="H21" s="291">
        <v>50</v>
      </c>
      <c r="I21" s="296">
        <v>60</v>
      </c>
      <c r="J21" s="288" t="s">
        <v>154</v>
      </c>
      <c r="K21" s="291">
        <v>50</v>
      </c>
      <c r="L21" s="296">
        <v>70</v>
      </c>
      <c r="M21" s="296" t="s">
        <v>154</v>
      </c>
      <c r="N21" s="296">
        <v>50</v>
      </c>
      <c r="O21" s="297">
        <v>70</v>
      </c>
      <c r="P21" s="288" t="s">
        <v>147</v>
      </c>
      <c r="Q21" s="291">
        <v>50</v>
      </c>
      <c r="R21" s="296">
        <v>60</v>
      </c>
    </row>
    <row r="22" spans="1:18" ht="20.25" customHeight="1">
      <c r="A22" s="288" t="s">
        <v>154</v>
      </c>
      <c r="B22" s="291">
        <v>50</v>
      </c>
      <c r="C22" s="296">
        <v>75</v>
      </c>
      <c r="D22" s="288" t="s">
        <v>154</v>
      </c>
      <c r="E22" s="291">
        <v>50</v>
      </c>
      <c r="F22" s="296">
        <v>70</v>
      </c>
      <c r="G22" s="288" t="s">
        <v>154</v>
      </c>
      <c r="H22" s="291">
        <v>40</v>
      </c>
      <c r="I22" s="296">
        <v>70</v>
      </c>
      <c r="J22" s="421" t="s">
        <v>338</v>
      </c>
      <c r="K22" s="415">
        <v>140</v>
      </c>
      <c r="L22" s="415">
        <v>140</v>
      </c>
      <c r="M22" s="296"/>
      <c r="N22" s="296"/>
      <c r="O22" s="297"/>
      <c r="P22" s="288" t="s">
        <v>154</v>
      </c>
      <c r="Q22" s="291">
        <v>50</v>
      </c>
      <c r="R22" s="296">
        <v>70</v>
      </c>
    </row>
    <row r="23" spans="1:18" ht="19.5" customHeight="1">
      <c r="A23" s="246"/>
      <c r="B23" s="246"/>
      <c r="C23" s="247"/>
      <c r="D23" s="248"/>
      <c r="E23" s="248"/>
      <c r="F23" s="248"/>
      <c r="G23" s="246"/>
      <c r="H23" s="249"/>
      <c r="I23" s="247"/>
      <c r="J23" s="247"/>
      <c r="K23" s="247"/>
      <c r="L23" s="248"/>
      <c r="M23" s="247"/>
      <c r="N23" s="247"/>
      <c r="O23" s="248"/>
      <c r="P23" s="298"/>
      <c r="Q23" s="298"/>
      <c r="R23" s="298"/>
    </row>
    <row r="24" spans="1:18" ht="17.25" customHeight="1">
      <c r="A24" s="2"/>
      <c r="B24" s="2"/>
      <c r="C24" s="3"/>
      <c r="D24" s="4"/>
      <c r="E24" s="4"/>
      <c r="F24" s="5"/>
      <c r="G24" s="5"/>
      <c r="H24" s="5"/>
      <c r="I24" s="5"/>
      <c r="J24" s="5"/>
      <c r="K24" s="5"/>
      <c r="L24" s="5"/>
      <c r="M24" s="6"/>
      <c r="N24" s="6"/>
      <c r="O24" s="5"/>
    </row>
    <row r="25" spans="1:18">
      <c r="A25" s="2"/>
      <c r="B25" s="2"/>
      <c r="C25" s="7"/>
      <c r="D25" s="4"/>
      <c r="E25" s="4"/>
      <c r="F25" s="5"/>
      <c r="G25" s="5"/>
      <c r="H25" s="5"/>
      <c r="I25" s="5"/>
      <c r="J25" s="5"/>
      <c r="K25" s="5"/>
      <c r="L25" s="8"/>
      <c r="M25" s="8"/>
      <c r="N25" s="8"/>
      <c r="O25" s="8"/>
    </row>
    <row r="26" spans="1:18" ht="13.5" customHeight="1">
      <c r="A26" s="2"/>
      <c r="B26" s="2"/>
      <c r="C26" s="7"/>
      <c r="D26" s="4"/>
      <c r="E26" s="4"/>
      <c r="F26" s="5"/>
      <c r="G26" s="5"/>
      <c r="H26" s="5"/>
      <c r="I26" s="5"/>
      <c r="J26" s="5"/>
      <c r="K26" s="5"/>
      <c r="L26" s="8"/>
      <c r="M26" s="8"/>
      <c r="N26" s="8"/>
      <c r="O26" s="8"/>
    </row>
    <row r="27" spans="1:18" ht="13.5" customHeight="1">
      <c r="A27" s="2"/>
      <c r="B27" s="2"/>
      <c r="C27" s="7"/>
      <c r="D27" s="4"/>
      <c r="E27" s="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8">
      <c r="A28" s="2"/>
      <c r="B28" s="2"/>
      <c r="C28" s="7"/>
      <c r="D28" s="4"/>
      <c r="E28" s="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8">
      <c r="A29" s="2"/>
      <c r="B29" s="2"/>
      <c r="C29" s="7"/>
      <c r="D29" s="4"/>
      <c r="E29" s="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8" ht="13.5" customHeight="1">
      <c r="A30" s="2"/>
      <c r="B30" s="2"/>
      <c r="C30" s="7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8">
      <c r="A31" s="2"/>
      <c r="B31" s="2"/>
      <c r="C31" s="7"/>
      <c r="D31" s="9"/>
      <c r="E31" s="9"/>
      <c r="F31" s="8"/>
      <c r="G31" s="5"/>
      <c r="H31" s="5"/>
      <c r="I31" s="5"/>
      <c r="J31" s="5"/>
      <c r="K31" s="5"/>
      <c r="L31" s="5"/>
      <c r="M31" s="5"/>
      <c r="N31" s="5"/>
      <c r="O31" s="5"/>
    </row>
    <row r="32" spans="1:18">
      <c r="A32" s="2"/>
      <c r="B32" s="2"/>
      <c r="C32" s="7"/>
      <c r="D32" s="8"/>
      <c r="E32" s="8"/>
      <c r="F32" s="8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10"/>
      <c r="B33" s="10"/>
      <c r="C33" s="7"/>
      <c r="D33" s="8"/>
      <c r="E33" s="8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10"/>
      <c r="B34" s="10"/>
      <c r="C34" s="7"/>
      <c r="D34" s="8"/>
      <c r="E34" s="8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11"/>
      <c r="B35" s="11"/>
      <c r="C35" s="7"/>
      <c r="D35" s="8"/>
      <c r="E35" s="8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11"/>
      <c r="B36" s="11"/>
      <c r="C36" s="7"/>
      <c r="D36" s="8"/>
      <c r="E36" s="8"/>
      <c r="F36" s="5"/>
      <c r="G36" s="12"/>
      <c r="H36" s="12"/>
      <c r="I36" s="12"/>
      <c r="J36" s="12"/>
      <c r="K36" s="12"/>
      <c r="L36" s="12"/>
      <c r="M36" s="12"/>
      <c r="N36" s="12"/>
      <c r="O36" s="12"/>
    </row>
    <row r="37" spans="1:15">
      <c r="A37" s="13"/>
      <c r="B37" s="13"/>
      <c r="D37" s="8"/>
      <c r="E37" s="8"/>
    </row>
    <row r="38" spans="1:15">
      <c r="A38" s="13"/>
      <c r="B38" s="13"/>
    </row>
    <row r="39" spans="1:15">
      <c r="A39" s="13"/>
      <c r="B39" s="13"/>
    </row>
  </sheetData>
  <mergeCells count="31">
    <mergeCell ref="A6:A7"/>
    <mergeCell ref="A14:C14"/>
    <mergeCell ref="B6:C6"/>
    <mergeCell ref="A15:C15"/>
    <mergeCell ref="A4:C4"/>
    <mergeCell ref="A2:R2"/>
    <mergeCell ref="A5:C5"/>
    <mergeCell ref="D5:F5"/>
    <mergeCell ref="G5:I5"/>
    <mergeCell ref="J5:L5"/>
    <mergeCell ref="M5:O5"/>
    <mergeCell ref="D4:F4"/>
    <mergeCell ref="G4:I4"/>
    <mergeCell ref="J4:L4"/>
    <mergeCell ref="M4:O4"/>
    <mergeCell ref="D15:F15"/>
    <mergeCell ref="G15:I15"/>
    <mergeCell ref="J15:L15"/>
    <mergeCell ref="M15:O15"/>
    <mergeCell ref="P4:R4"/>
    <mergeCell ref="P5:R5"/>
    <mergeCell ref="P6:P7"/>
    <mergeCell ref="Q6:R6"/>
    <mergeCell ref="H6:I6"/>
    <mergeCell ref="E6:F6"/>
    <mergeCell ref="N6:O6"/>
    <mergeCell ref="K6:L6"/>
    <mergeCell ref="D6:D7"/>
    <mergeCell ref="G6:G7"/>
    <mergeCell ref="J6:J7"/>
    <mergeCell ref="M6:M7"/>
  </mergeCells>
  <pageMargins left="3.937007874015748E-2" right="3.937007874015748E-2" top="0.55118110236220474" bottom="0.35433070866141736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38"/>
  <sheetViews>
    <sheetView workbookViewId="0">
      <selection activeCell="J13" sqref="J13"/>
    </sheetView>
  </sheetViews>
  <sheetFormatPr defaultColWidth="9.140625" defaultRowHeight="15"/>
  <cols>
    <col min="1" max="1" width="17.7109375" style="1" customWidth="1"/>
    <col min="2" max="3" width="6" style="1" customWidth="1"/>
    <col min="4" max="4" width="17.7109375" style="1" customWidth="1"/>
    <col min="5" max="6" width="6" style="1" customWidth="1"/>
    <col min="7" max="7" width="17.7109375" style="1" customWidth="1"/>
    <col min="8" max="9" width="6" style="1" customWidth="1"/>
    <col min="10" max="10" width="17.7109375" style="1" customWidth="1"/>
    <col min="11" max="12" width="6" style="1" customWidth="1"/>
    <col min="13" max="13" width="17.7109375" style="1" customWidth="1"/>
    <col min="14" max="15" width="6" style="1" customWidth="1"/>
    <col min="16" max="16" width="17.7109375" style="1" customWidth="1"/>
    <col min="17" max="17" width="6.140625" style="1" customWidth="1"/>
    <col min="18" max="18" width="6" style="1" customWidth="1"/>
    <col min="19" max="16384" width="9.140625" style="1"/>
  </cols>
  <sheetData>
    <row r="2" spans="1:18" ht="15" customHeight="1">
      <c r="A2" s="547" t="s">
        <v>452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</row>
    <row r="3" spans="1:18" ht="1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8" ht="15" customHeight="1">
      <c r="A4" s="564" t="s">
        <v>389</v>
      </c>
      <c r="B4" s="565"/>
      <c r="C4" s="566"/>
      <c r="D4" s="567" t="s">
        <v>18</v>
      </c>
      <c r="E4" s="568"/>
      <c r="F4" s="569"/>
      <c r="G4" s="557" t="s">
        <v>19</v>
      </c>
      <c r="H4" s="558"/>
      <c r="I4" s="559"/>
      <c r="J4" s="557" t="s">
        <v>390</v>
      </c>
      <c r="K4" s="558"/>
      <c r="L4" s="559"/>
      <c r="M4" s="557" t="s">
        <v>391</v>
      </c>
      <c r="N4" s="558"/>
      <c r="O4" s="559"/>
      <c r="P4" s="557" t="s">
        <v>392</v>
      </c>
      <c r="Q4" s="558"/>
      <c r="R4" s="559"/>
    </row>
    <row r="5" spans="1:18" ht="15" customHeight="1">
      <c r="A5" s="570" t="s">
        <v>5</v>
      </c>
      <c r="B5" s="572" t="s">
        <v>331</v>
      </c>
      <c r="C5" s="572"/>
      <c r="D5" s="573" t="s">
        <v>5</v>
      </c>
      <c r="E5" s="562" t="s">
        <v>331</v>
      </c>
      <c r="F5" s="563"/>
      <c r="G5" s="560" t="s">
        <v>6</v>
      </c>
      <c r="H5" s="562" t="s">
        <v>331</v>
      </c>
      <c r="I5" s="563"/>
      <c r="J5" s="560" t="s">
        <v>5</v>
      </c>
      <c r="K5" s="562" t="s">
        <v>331</v>
      </c>
      <c r="L5" s="563"/>
      <c r="M5" s="560" t="s">
        <v>5</v>
      </c>
      <c r="N5" s="562" t="s">
        <v>331</v>
      </c>
      <c r="O5" s="563"/>
      <c r="P5" s="560" t="s">
        <v>5</v>
      </c>
      <c r="Q5" s="562" t="s">
        <v>331</v>
      </c>
      <c r="R5" s="563"/>
    </row>
    <row r="6" spans="1:18" ht="37.5" customHeight="1">
      <c r="A6" s="571"/>
      <c r="B6" s="244" t="s">
        <v>121</v>
      </c>
      <c r="C6" s="245" t="s">
        <v>332</v>
      </c>
      <c r="D6" s="574"/>
      <c r="E6" s="244" t="s">
        <v>121</v>
      </c>
      <c r="F6" s="245" t="s">
        <v>332</v>
      </c>
      <c r="G6" s="561"/>
      <c r="H6" s="244" t="s">
        <v>121</v>
      </c>
      <c r="I6" s="245" t="s">
        <v>332</v>
      </c>
      <c r="J6" s="561"/>
      <c r="K6" s="244" t="s">
        <v>121</v>
      </c>
      <c r="L6" s="245" t="s">
        <v>332</v>
      </c>
      <c r="M6" s="561"/>
      <c r="N6" s="244" t="s">
        <v>121</v>
      </c>
      <c r="O6" s="245" t="s">
        <v>332</v>
      </c>
      <c r="P6" s="561"/>
      <c r="Q6" s="244" t="s">
        <v>121</v>
      </c>
      <c r="R6" s="245" t="s">
        <v>332</v>
      </c>
    </row>
    <row r="7" spans="1:18" ht="30" customHeight="1">
      <c r="A7" s="289" t="s">
        <v>193</v>
      </c>
      <c r="B7" s="288" t="s">
        <v>194</v>
      </c>
      <c r="C7" s="288" t="s">
        <v>195</v>
      </c>
      <c r="D7" s="290" t="s">
        <v>340</v>
      </c>
      <c r="E7" s="289">
        <v>50</v>
      </c>
      <c r="F7" s="289">
        <v>50</v>
      </c>
      <c r="G7" s="290" t="s">
        <v>365</v>
      </c>
      <c r="H7" s="289">
        <v>150</v>
      </c>
      <c r="I7" s="289">
        <v>200</v>
      </c>
      <c r="J7" s="290" t="s">
        <v>127</v>
      </c>
      <c r="K7" s="289">
        <v>50</v>
      </c>
      <c r="L7" s="289">
        <v>85</v>
      </c>
      <c r="M7" s="290" t="s">
        <v>289</v>
      </c>
      <c r="N7" s="289">
        <v>60</v>
      </c>
      <c r="O7" s="289">
        <v>80</v>
      </c>
      <c r="P7" s="290" t="s">
        <v>280</v>
      </c>
      <c r="Q7" s="289" t="s">
        <v>281</v>
      </c>
      <c r="R7" s="289" t="s">
        <v>281</v>
      </c>
    </row>
    <row r="8" spans="1:18" ht="30.75" customHeight="1">
      <c r="A8" s="289" t="s">
        <v>354</v>
      </c>
      <c r="B8" s="289">
        <v>150</v>
      </c>
      <c r="C8" s="289">
        <v>200</v>
      </c>
      <c r="D8" s="290" t="s">
        <v>359</v>
      </c>
      <c r="E8" s="289">
        <v>150</v>
      </c>
      <c r="F8" s="289">
        <v>200</v>
      </c>
      <c r="G8" s="290" t="s">
        <v>333</v>
      </c>
      <c r="H8" s="289">
        <v>200</v>
      </c>
      <c r="I8" s="289">
        <v>200</v>
      </c>
      <c r="J8" s="290" t="s">
        <v>369</v>
      </c>
      <c r="K8" s="289">
        <v>150</v>
      </c>
      <c r="L8" s="289">
        <v>200</v>
      </c>
      <c r="M8" s="290" t="s">
        <v>382</v>
      </c>
      <c r="N8" s="289">
        <v>150</v>
      </c>
      <c r="O8" s="289">
        <v>200</v>
      </c>
      <c r="P8" s="290" t="s">
        <v>396</v>
      </c>
      <c r="Q8" s="289">
        <v>150</v>
      </c>
      <c r="R8" s="289">
        <v>200</v>
      </c>
    </row>
    <row r="9" spans="1:18" ht="30.75" customHeight="1">
      <c r="A9" s="290" t="s">
        <v>192</v>
      </c>
      <c r="B9" s="292">
        <v>200</v>
      </c>
      <c r="C9" s="292">
        <v>200</v>
      </c>
      <c r="D9" s="290" t="s">
        <v>360</v>
      </c>
      <c r="E9" s="288" t="s">
        <v>361</v>
      </c>
      <c r="F9" s="288" t="s">
        <v>361</v>
      </c>
      <c r="G9" s="288" t="s">
        <v>310</v>
      </c>
      <c r="H9" s="291">
        <v>40</v>
      </c>
      <c r="I9" s="291">
        <v>50</v>
      </c>
      <c r="J9" s="290" t="s">
        <v>337</v>
      </c>
      <c r="K9" s="289">
        <v>200</v>
      </c>
      <c r="L9" s="289">
        <v>200</v>
      </c>
      <c r="M9" s="290" t="s">
        <v>148</v>
      </c>
      <c r="N9" s="289">
        <v>200</v>
      </c>
      <c r="O9" s="289">
        <v>200</v>
      </c>
      <c r="P9" s="289" t="s">
        <v>393</v>
      </c>
      <c r="Q9" s="289">
        <v>200</v>
      </c>
      <c r="R9" s="289">
        <v>200</v>
      </c>
    </row>
    <row r="10" spans="1:18" ht="30.75" customHeight="1">
      <c r="A10" s="288" t="s">
        <v>310</v>
      </c>
      <c r="B10" s="291">
        <v>40</v>
      </c>
      <c r="C10" s="291">
        <v>50</v>
      </c>
      <c r="D10" s="288" t="s">
        <v>310</v>
      </c>
      <c r="E10" s="291">
        <v>40</v>
      </c>
      <c r="F10" s="291">
        <v>50</v>
      </c>
      <c r="G10" s="290" t="s">
        <v>355</v>
      </c>
      <c r="H10" s="289">
        <v>10</v>
      </c>
      <c r="I10" s="289">
        <v>10</v>
      </c>
      <c r="J10" s="288" t="s">
        <v>310</v>
      </c>
      <c r="K10" s="291">
        <v>40</v>
      </c>
      <c r="L10" s="291">
        <v>50</v>
      </c>
      <c r="M10" s="288" t="s">
        <v>310</v>
      </c>
      <c r="N10" s="291">
        <v>40</v>
      </c>
      <c r="O10" s="291">
        <v>50</v>
      </c>
      <c r="P10" s="288" t="s">
        <v>310</v>
      </c>
      <c r="Q10" s="291">
        <v>40</v>
      </c>
      <c r="R10" s="291">
        <v>50</v>
      </c>
    </row>
    <row r="11" spans="1:18" ht="30.75" customHeight="1">
      <c r="A11" s="290" t="s">
        <v>355</v>
      </c>
      <c r="B11" s="289">
        <v>10</v>
      </c>
      <c r="C11" s="289">
        <v>10</v>
      </c>
      <c r="D11" s="288" t="s">
        <v>172</v>
      </c>
      <c r="E11" s="291">
        <v>13.5</v>
      </c>
      <c r="F11" s="291">
        <v>20</v>
      </c>
      <c r="G11" s="290" t="s">
        <v>338</v>
      </c>
      <c r="H11" s="289">
        <v>140</v>
      </c>
      <c r="I11" s="289">
        <v>140</v>
      </c>
      <c r="J11" s="290" t="s">
        <v>338</v>
      </c>
      <c r="K11" s="289">
        <v>140</v>
      </c>
      <c r="L11" s="289">
        <v>140</v>
      </c>
      <c r="M11" s="414" t="s">
        <v>404</v>
      </c>
      <c r="N11" s="415">
        <v>200</v>
      </c>
      <c r="O11" s="415">
        <v>200</v>
      </c>
      <c r="P11" s="290" t="s">
        <v>172</v>
      </c>
      <c r="Q11" s="290">
        <v>13.5</v>
      </c>
      <c r="R11" s="289">
        <v>20</v>
      </c>
    </row>
    <row r="12" spans="1:18" ht="30.75" customHeight="1">
      <c r="A12" s="298"/>
      <c r="B12" s="298"/>
      <c r="C12" s="298"/>
      <c r="D12" s="414" t="s">
        <v>404</v>
      </c>
      <c r="E12" s="415">
        <v>200</v>
      </c>
      <c r="F12" s="415">
        <v>200</v>
      </c>
      <c r="G12" s="290"/>
      <c r="H12" s="289"/>
      <c r="I12" s="289"/>
      <c r="J12" s="293"/>
      <c r="K12" s="293"/>
      <c r="L12" s="293"/>
      <c r="M12" s="359"/>
      <c r="N12" s="360"/>
      <c r="O12" s="360"/>
      <c r="P12" s="290" t="s">
        <v>338</v>
      </c>
      <c r="Q12" s="289">
        <v>140</v>
      </c>
      <c r="R12" s="289">
        <v>140</v>
      </c>
    </row>
    <row r="13" spans="1:18" ht="30.75" customHeight="1">
      <c r="A13" s="553"/>
      <c r="B13" s="554"/>
      <c r="C13" s="555"/>
      <c r="D13" s="289"/>
      <c r="E13" s="289"/>
      <c r="F13" s="289"/>
      <c r="G13" s="290"/>
      <c r="H13" s="289"/>
      <c r="I13" s="289"/>
      <c r="J13" s="290"/>
      <c r="K13" s="290"/>
      <c r="L13" s="290"/>
      <c r="M13" s="293"/>
      <c r="N13" s="293"/>
      <c r="O13" s="293"/>
      <c r="P13" s="293"/>
      <c r="Q13" s="293"/>
      <c r="R13" s="293"/>
    </row>
    <row r="14" spans="1:18" ht="14.25" customHeight="1">
      <c r="A14" s="332"/>
      <c r="B14" s="333"/>
      <c r="C14" s="334"/>
      <c r="D14" s="289"/>
      <c r="E14" s="289"/>
      <c r="F14" s="289"/>
      <c r="G14" s="290"/>
      <c r="H14" s="289"/>
      <c r="I14" s="289"/>
      <c r="J14" s="290"/>
      <c r="K14" s="290"/>
      <c r="L14" s="290"/>
      <c r="M14" s="293"/>
      <c r="N14" s="293"/>
      <c r="O14" s="293"/>
      <c r="P14" s="293"/>
      <c r="Q14" s="293"/>
      <c r="R14" s="293"/>
    </row>
    <row r="15" spans="1:18" ht="44.25" customHeight="1">
      <c r="A15" s="296" t="s">
        <v>197</v>
      </c>
      <c r="B15" s="296">
        <v>60</v>
      </c>
      <c r="C15" s="297">
        <v>100</v>
      </c>
      <c r="D15" s="290" t="s">
        <v>340</v>
      </c>
      <c r="E15" s="289">
        <v>100</v>
      </c>
      <c r="F15" s="289">
        <v>100</v>
      </c>
      <c r="G15" s="296" t="s">
        <v>149</v>
      </c>
      <c r="H15" s="296">
        <v>60</v>
      </c>
      <c r="I15" s="297">
        <v>100</v>
      </c>
      <c r="J15" s="335" t="s">
        <v>371</v>
      </c>
      <c r="K15" s="296">
        <v>60</v>
      </c>
      <c r="L15" s="297">
        <v>100</v>
      </c>
      <c r="M15" s="288" t="s">
        <v>352</v>
      </c>
      <c r="N15" s="291">
        <v>60</v>
      </c>
      <c r="O15" s="296">
        <v>100</v>
      </c>
      <c r="P15" s="290" t="s">
        <v>340</v>
      </c>
      <c r="Q15" s="289">
        <v>100</v>
      </c>
      <c r="R15" s="289">
        <v>100</v>
      </c>
    </row>
    <row r="16" spans="1:18" ht="58.5" customHeight="1">
      <c r="A16" s="296" t="s">
        <v>296</v>
      </c>
      <c r="B16" s="296" t="s">
        <v>136</v>
      </c>
      <c r="C16" s="297" t="s">
        <v>298</v>
      </c>
      <c r="D16" s="296" t="s">
        <v>315</v>
      </c>
      <c r="E16" s="296" t="s">
        <v>136</v>
      </c>
      <c r="F16" s="297" t="s">
        <v>298</v>
      </c>
      <c r="G16" s="296" t="s">
        <v>375</v>
      </c>
      <c r="H16" s="296" t="s">
        <v>136</v>
      </c>
      <c r="I16" s="297" t="s">
        <v>298</v>
      </c>
      <c r="J16" s="296" t="s">
        <v>372</v>
      </c>
      <c r="K16" s="296" t="s">
        <v>162</v>
      </c>
      <c r="L16" s="297" t="s">
        <v>298</v>
      </c>
      <c r="M16" s="296" t="s">
        <v>394</v>
      </c>
      <c r="N16" s="296" t="s">
        <v>136</v>
      </c>
      <c r="O16" s="297" t="s">
        <v>298</v>
      </c>
      <c r="P16" s="296" t="s">
        <v>343</v>
      </c>
      <c r="Q16" s="296" t="s">
        <v>136</v>
      </c>
      <c r="R16" s="297" t="s">
        <v>298</v>
      </c>
    </row>
    <row r="17" spans="1:18" ht="42.75" customHeight="1">
      <c r="A17" s="296" t="s">
        <v>357</v>
      </c>
      <c r="B17" s="296" t="s">
        <v>178</v>
      </c>
      <c r="C17" s="297" t="s">
        <v>294</v>
      </c>
      <c r="D17" s="296" t="s">
        <v>362</v>
      </c>
      <c r="E17" s="296" t="s">
        <v>228</v>
      </c>
      <c r="F17" s="297" t="s">
        <v>295</v>
      </c>
      <c r="G17" s="296" t="s">
        <v>366</v>
      </c>
      <c r="H17" s="296">
        <v>220</v>
      </c>
      <c r="I17" s="297">
        <v>220</v>
      </c>
      <c r="J17" s="296" t="s">
        <v>376</v>
      </c>
      <c r="K17" s="296">
        <v>100</v>
      </c>
      <c r="L17" s="297">
        <v>120</v>
      </c>
      <c r="M17" s="296" t="s">
        <v>140</v>
      </c>
      <c r="N17" s="296">
        <v>100</v>
      </c>
      <c r="O17" s="297">
        <v>100</v>
      </c>
      <c r="P17" s="296" t="s">
        <v>395</v>
      </c>
      <c r="Q17" s="296">
        <v>100</v>
      </c>
      <c r="R17" s="297">
        <v>120</v>
      </c>
    </row>
    <row r="18" spans="1:18" ht="31.5" customHeight="1">
      <c r="A18" s="296" t="s">
        <v>358</v>
      </c>
      <c r="B18" s="296">
        <v>150</v>
      </c>
      <c r="C18" s="297">
        <v>180</v>
      </c>
      <c r="D18" s="296" t="s">
        <v>142</v>
      </c>
      <c r="E18" s="296">
        <v>150</v>
      </c>
      <c r="F18" s="297">
        <v>180</v>
      </c>
      <c r="G18" s="296" t="s">
        <v>345</v>
      </c>
      <c r="H18" s="296">
        <v>200</v>
      </c>
      <c r="I18" s="297">
        <v>200</v>
      </c>
      <c r="J18" s="296" t="s">
        <v>325</v>
      </c>
      <c r="K18" s="296" t="s">
        <v>373</v>
      </c>
      <c r="L18" s="297" t="s">
        <v>374</v>
      </c>
      <c r="M18" s="288" t="s">
        <v>304</v>
      </c>
      <c r="N18" s="291">
        <v>150</v>
      </c>
      <c r="O18" s="296">
        <v>180</v>
      </c>
      <c r="P18" s="296" t="s">
        <v>386</v>
      </c>
      <c r="Q18" s="296" t="s">
        <v>373</v>
      </c>
      <c r="R18" s="297" t="s">
        <v>374</v>
      </c>
    </row>
    <row r="19" spans="1:18" ht="30" customHeight="1">
      <c r="A19" s="296" t="s">
        <v>144</v>
      </c>
      <c r="B19" s="296">
        <v>200</v>
      </c>
      <c r="C19" s="297">
        <v>200</v>
      </c>
      <c r="D19" s="296" t="s">
        <v>335</v>
      </c>
      <c r="E19" s="296">
        <v>200</v>
      </c>
      <c r="F19" s="297">
        <v>200</v>
      </c>
      <c r="G19" s="288" t="s">
        <v>147</v>
      </c>
      <c r="H19" s="291">
        <v>50</v>
      </c>
      <c r="I19" s="296">
        <v>60</v>
      </c>
      <c r="J19" s="296" t="s">
        <v>144</v>
      </c>
      <c r="K19" s="296">
        <v>200</v>
      </c>
      <c r="L19" s="297">
        <v>200</v>
      </c>
      <c r="M19" s="296" t="s">
        <v>335</v>
      </c>
      <c r="N19" s="296">
        <v>200</v>
      </c>
      <c r="O19" s="297">
        <v>200</v>
      </c>
      <c r="P19" s="296" t="s">
        <v>345</v>
      </c>
      <c r="Q19" s="296">
        <v>200</v>
      </c>
      <c r="R19" s="297">
        <v>200</v>
      </c>
    </row>
    <row r="20" spans="1:18" ht="20.25" customHeight="1">
      <c r="A20" s="288" t="s">
        <v>147</v>
      </c>
      <c r="B20" s="291">
        <v>50</v>
      </c>
      <c r="C20" s="296">
        <v>60</v>
      </c>
      <c r="D20" s="288" t="s">
        <v>147</v>
      </c>
      <c r="E20" s="291">
        <v>50</v>
      </c>
      <c r="F20" s="296">
        <v>60</v>
      </c>
      <c r="G20" s="288" t="s">
        <v>154</v>
      </c>
      <c r="H20" s="291">
        <v>50</v>
      </c>
      <c r="I20" s="296">
        <v>70</v>
      </c>
      <c r="J20" s="296" t="s">
        <v>147</v>
      </c>
      <c r="K20" s="296">
        <v>50</v>
      </c>
      <c r="L20" s="297">
        <v>60</v>
      </c>
      <c r="M20" s="296" t="s">
        <v>147</v>
      </c>
      <c r="N20" s="296">
        <v>40</v>
      </c>
      <c r="O20" s="297">
        <v>50</v>
      </c>
      <c r="P20" s="296" t="s">
        <v>147</v>
      </c>
      <c r="Q20" s="296">
        <v>50</v>
      </c>
      <c r="R20" s="297">
        <v>60</v>
      </c>
    </row>
    <row r="21" spans="1:18" ht="20.25" customHeight="1">
      <c r="A21" s="288" t="s">
        <v>154</v>
      </c>
      <c r="B21" s="291">
        <v>50</v>
      </c>
      <c r="C21" s="296">
        <v>70</v>
      </c>
      <c r="D21" s="288" t="s">
        <v>154</v>
      </c>
      <c r="E21" s="291">
        <v>40</v>
      </c>
      <c r="F21" s="296">
        <v>70</v>
      </c>
      <c r="G21" s="296"/>
      <c r="H21" s="296"/>
      <c r="I21" s="297"/>
      <c r="J21" s="296" t="s">
        <v>154</v>
      </c>
      <c r="K21" s="296">
        <v>50</v>
      </c>
      <c r="L21" s="297">
        <v>70</v>
      </c>
      <c r="M21" s="296" t="s">
        <v>154</v>
      </c>
      <c r="N21" s="296">
        <v>50</v>
      </c>
      <c r="O21" s="297">
        <v>70</v>
      </c>
      <c r="P21" s="296" t="s">
        <v>154</v>
      </c>
      <c r="Q21" s="296">
        <v>50</v>
      </c>
      <c r="R21" s="297">
        <v>70</v>
      </c>
    </row>
    <row r="22" spans="1:18" ht="19.5" customHeight="1">
      <c r="A22" s="290" t="s">
        <v>338</v>
      </c>
      <c r="B22" s="289">
        <v>140</v>
      </c>
      <c r="C22" s="289">
        <v>140</v>
      </c>
      <c r="D22" s="248"/>
      <c r="E22" s="248"/>
      <c r="F22" s="248"/>
      <c r="G22" s="246"/>
      <c r="H22" s="249"/>
      <c r="I22" s="247"/>
      <c r="J22" s="247"/>
      <c r="K22" s="247"/>
      <c r="L22" s="248"/>
      <c r="M22" s="290" t="s">
        <v>338</v>
      </c>
      <c r="N22" s="289">
        <v>80</v>
      </c>
      <c r="O22" s="289">
        <v>80</v>
      </c>
      <c r="P22" s="247"/>
      <c r="Q22" s="247"/>
      <c r="R22" s="248"/>
    </row>
    <row r="23" spans="1:18" ht="17.25" customHeight="1">
      <c r="A23" s="2"/>
      <c r="B23" s="2"/>
      <c r="C23" s="3"/>
      <c r="D23" s="4"/>
      <c r="E23" s="4"/>
      <c r="F23" s="5"/>
      <c r="G23" s="5"/>
      <c r="H23" s="5"/>
      <c r="I23" s="5"/>
      <c r="J23" s="5"/>
      <c r="K23" s="5"/>
      <c r="L23" s="5"/>
      <c r="M23" s="6"/>
      <c r="N23" s="6"/>
      <c r="O23" s="5"/>
    </row>
    <row r="24" spans="1:18">
      <c r="A24" s="2"/>
      <c r="B24" s="2"/>
      <c r="C24" s="7"/>
      <c r="D24" s="4"/>
      <c r="E24" s="4"/>
      <c r="F24" s="5"/>
      <c r="G24" s="5"/>
      <c r="H24" s="5"/>
      <c r="I24" s="5"/>
      <c r="J24" s="5"/>
      <c r="K24" s="5"/>
      <c r="L24" s="8"/>
      <c r="M24" s="8"/>
      <c r="N24" s="8"/>
      <c r="O24" s="8"/>
    </row>
    <row r="25" spans="1:18" ht="13.5" customHeight="1">
      <c r="A25" s="2"/>
      <c r="B25" s="2"/>
      <c r="C25" s="7"/>
      <c r="D25" s="4"/>
      <c r="E25" s="4"/>
      <c r="F25" s="5"/>
      <c r="G25" s="5"/>
      <c r="H25" s="5"/>
      <c r="I25" s="5"/>
      <c r="J25" s="5"/>
      <c r="K25" s="5"/>
      <c r="L25" s="8"/>
      <c r="M25" s="8"/>
      <c r="N25" s="8"/>
      <c r="O25" s="8"/>
    </row>
    <row r="26" spans="1:18" ht="13.5" customHeight="1">
      <c r="A26" s="2"/>
      <c r="B26" s="2"/>
      <c r="C26" s="7"/>
      <c r="D26" s="4"/>
      <c r="E26" s="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8">
      <c r="A27" s="2"/>
      <c r="B27" s="2"/>
      <c r="C27" s="7"/>
      <c r="D27" s="4"/>
      <c r="E27" s="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8">
      <c r="A28" s="2"/>
      <c r="B28" s="2"/>
      <c r="C28" s="7"/>
      <c r="D28" s="4"/>
      <c r="E28" s="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8" ht="13.5" customHeight="1">
      <c r="A29" s="2"/>
      <c r="B29" s="2"/>
      <c r="C29" s="7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8">
      <c r="A30" s="2"/>
      <c r="B30" s="2"/>
      <c r="C30" s="7"/>
      <c r="D30" s="9"/>
      <c r="E30" s="9"/>
      <c r="F30" s="8"/>
      <c r="G30" s="5"/>
      <c r="H30" s="5"/>
      <c r="I30" s="5"/>
      <c r="J30" s="5"/>
      <c r="K30" s="5"/>
      <c r="L30" s="5"/>
      <c r="M30" s="5"/>
      <c r="N30" s="5"/>
      <c r="O30" s="5"/>
    </row>
    <row r="31" spans="1:18">
      <c r="A31" s="2"/>
      <c r="B31" s="2"/>
      <c r="C31" s="7"/>
      <c r="D31" s="8"/>
      <c r="E31" s="8"/>
      <c r="F31" s="8"/>
      <c r="G31" s="5"/>
      <c r="H31" s="5"/>
      <c r="I31" s="5"/>
      <c r="J31" s="5"/>
      <c r="K31" s="5"/>
      <c r="L31" s="5"/>
      <c r="M31" s="5"/>
      <c r="N31" s="5"/>
      <c r="O31" s="5"/>
    </row>
    <row r="32" spans="1:18">
      <c r="A32" s="10"/>
      <c r="B32" s="10"/>
      <c r="C32" s="7"/>
      <c r="D32" s="8"/>
      <c r="E32" s="8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10"/>
      <c r="B33" s="10"/>
      <c r="C33" s="7"/>
      <c r="D33" s="8"/>
      <c r="E33" s="8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11"/>
      <c r="B34" s="11"/>
      <c r="C34" s="7"/>
      <c r="D34" s="8"/>
      <c r="E34" s="8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11"/>
      <c r="B35" s="11"/>
      <c r="C35" s="7"/>
      <c r="D35" s="8"/>
      <c r="E35" s="8"/>
      <c r="F35" s="5"/>
      <c r="G35" s="12"/>
      <c r="H35" s="12"/>
      <c r="I35" s="12"/>
      <c r="J35" s="12"/>
      <c r="K35" s="12"/>
      <c r="L35" s="12"/>
      <c r="M35" s="12"/>
      <c r="N35" s="12"/>
      <c r="O35" s="12"/>
    </row>
    <row r="36" spans="1:15">
      <c r="A36" s="13"/>
      <c r="B36" s="13"/>
      <c r="D36" s="8"/>
      <c r="E36" s="8"/>
    </row>
    <row r="37" spans="1:15">
      <c r="A37" s="13"/>
      <c r="B37" s="13"/>
    </row>
    <row r="38" spans="1:15">
      <c r="A38" s="13"/>
      <c r="B38" s="13"/>
    </row>
  </sheetData>
  <mergeCells count="20">
    <mergeCell ref="A13:C13"/>
    <mergeCell ref="A5:A6"/>
    <mergeCell ref="B5:C5"/>
    <mergeCell ref="D5:D6"/>
    <mergeCell ref="E5:F5"/>
    <mergeCell ref="P4:R4"/>
    <mergeCell ref="P5:P6"/>
    <mergeCell ref="Q5:R5"/>
    <mergeCell ref="A2:R2"/>
    <mergeCell ref="A4:C4"/>
    <mergeCell ref="D4:F4"/>
    <mergeCell ref="G4:I4"/>
    <mergeCell ref="J4:L4"/>
    <mergeCell ref="M4:O4"/>
    <mergeCell ref="M5:M6"/>
    <mergeCell ref="N5:O5"/>
    <mergeCell ref="G5:G6"/>
    <mergeCell ref="H5:I5"/>
    <mergeCell ref="J5:J6"/>
    <mergeCell ref="K5:L5"/>
  </mergeCells>
  <pageMargins left="3.937007874015748E-2" right="0" top="0.55118110236220474" bottom="0.15748031496062992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16" sqref="B16"/>
    </sheetView>
  </sheetViews>
  <sheetFormatPr defaultRowHeight="15"/>
  <cols>
    <col min="1" max="3" width="41.28515625" customWidth="1"/>
  </cols>
  <sheetData>
    <row r="1" spans="1:3" ht="15.75">
      <c r="A1" s="575" t="s">
        <v>449</v>
      </c>
      <c r="B1" s="575"/>
      <c r="C1" s="575"/>
    </row>
    <row r="2" spans="1:3">
      <c r="B2" s="576" t="s">
        <v>451</v>
      </c>
      <c r="C2" s="576"/>
    </row>
    <row r="3" spans="1:3" ht="15.75">
      <c r="A3" s="577" t="s">
        <v>450</v>
      </c>
      <c r="B3" s="577"/>
      <c r="C3" s="577"/>
    </row>
    <row r="4" spans="1:3" ht="15.75">
      <c r="A4" s="575" t="s">
        <v>433</v>
      </c>
      <c r="B4" s="575"/>
      <c r="C4" s="575"/>
    </row>
    <row r="5" spans="1:3" ht="37.9" customHeight="1">
      <c r="A5" s="391" t="s">
        <v>434</v>
      </c>
      <c r="B5" s="391" t="s">
        <v>435</v>
      </c>
      <c r="C5" s="391" t="s">
        <v>436</v>
      </c>
    </row>
    <row r="6" spans="1:3" ht="37.9" customHeight="1">
      <c r="A6" s="392" t="s">
        <v>132</v>
      </c>
      <c r="B6" s="393">
        <v>500</v>
      </c>
      <c r="C6" s="393">
        <v>550</v>
      </c>
    </row>
    <row r="7" spans="1:3" ht="37.9" customHeight="1">
      <c r="A7" s="392" t="s">
        <v>131</v>
      </c>
      <c r="B7" s="393">
        <v>700</v>
      </c>
      <c r="C7" s="393">
        <v>800</v>
      </c>
    </row>
  </sheetData>
  <mergeCells count="4">
    <mergeCell ref="A1:C1"/>
    <mergeCell ref="B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C18" sqref="C18"/>
    </sheetView>
  </sheetViews>
  <sheetFormatPr defaultRowHeight="15"/>
  <cols>
    <col min="1" max="4" width="28.7109375" customWidth="1"/>
  </cols>
  <sheetData>
    <row r="1" spans="1:4" ht="15.75">
      <c r="A1" s="398"/>
      <c r="B1" s="398"/>
      <c r="C1" s="582" t="s">
        <v>447</v>
      </c>
      <c r="D1" s="582"/>
    </row>
    <row r="2" spans="1:4">
      <c r="C2" s="576" t="s">
        <v>448</v>
      </c>
      <c r="D2" s="576"/>
    </row>
    <row r="3" spans="1:4" ht="15.75">
      <c r="C3" s="399" t="s">
        <v>437</v>
      </c>
      <c r="D3" s="399" t="s">
        <v>446</v>
      </c>
    </row>
    <row r="4" spans="1:4" ht="64.900000000000006" customHeight="1">
      <c r="A4" s="581" t="s">
        <v>438</v>
      </c>
      <c r="B4" s="581"/>
      <c r="C4" s="581"/>
      <c r="D4" s="581"/>
    </row>
    <row r="5" spans="1:4" ht="15.75">
      <c r="A5" s="578" t="s">
        <v>439</v>
      </c>
      <c r="B5" s="578" t="s">
        <v>440</v>
      </c>
      <c r="C5" s="580" t="s">
        <v>112</v>
      </c>
      <c r="D5" s="580"/>
    </row>
    <row r="6" spans="1:4" ht="15.75">
      <c r="A6" s="579"/>
      <c r="B6" s="579"/>
      <c r="C6" s="394" t="s">
        <v>124</v>
      </c>
      <c r="D6" s="395" t="s">
        <v>436</v>
      </c>
    </row>
    <row r="7" spans="1:4" ht="28.9" customHeight="1">
      <c r="A7" s="391" t="s">
        <v>441</v>
      </c>
      <c r="B7" s="396">
        <v>0.25</v>
      </c>
      <c r="C7" s="397">
        <v>587.5</v>
      </c>
      <c r="D7" s="397">
        <v>680</v>
      </c>
    </row>
    <row r="8" spans="1:4" ht="28.9" customHeight="1">
      <c r="A8" s="391" t="s">
        <v>131</v>
      </c>
      <c r="B8" s="396">
        <v>0.35</v>
      </c>
      <c r="C8" s="397">
        <v>822.5</v>
      </c>
      <c r="D8" s="397">
        <v>952</v>
      </c>
    </row>
    <row r="9" spans="1:4" ht="28.9" customHeight="1">
      <c r="A9" s="391" t="s">
        <v>442</v>
      </c>
      <c r="B9" s="396">
        <v>0.6</v>
      </c>
      <c r="C9" s="397">
        <f>SUM(C7:C8)</f>
        <v>1410</v>
      </c>
      <c r="D9" s="397">
        <f>SUM(D7:D8)</f>
        <v>1632</v>
      </c>
    </row>
    <row r="10" spans="1:4" ht="28.9" customHeight="1">
      <c r="A10" s="400"/>
      <c r="B10" s="401">
        <v>1</v>
      </c>
      <c r="C10" s="402">
        <v>2350</v>
      </c>
      <c r="D10" s="402">
        <v>2720</v>
      </c>
    </row>
    <row r="11" spans="1:4" ht="28.9" customHeight="1">
      <c r="A11" s="403" t="s">
        <v>443</v>
      </c>
      <c r="B11" s="404">
        <v>0.6</v>
      </c>
      <c r="C11" s="405">
        <v>46.2</v>
      </c>
      <c r="D11" s="405">
        <v>54</v>
      </c>
    </row>
    <row r="12" spans="1:4" ht="28.9" customHeight="1">
      <c r="A12" s="403" t="s">
        <v>444</v>
      </c>
      <c r="B12" s="404">
        <v>0.6</v>
      </c>
      <c r="C12" s="405">
        <v>47.4</v>
      </c>
      <c r="D12" s="405">
        <v>55.2</v>
      </c>
    </row>
    <row r="13" spans="1:4" ht="28.9" customHeight="1">
      <c r="A13" s="403" t="s">
        <v>445</v>
      </c>
      <c r="B13" s="404">
        <v>0.6</v>
      </c>
      <c r="C13" s="405">
        <v>201</v>
      </c>
      <c r="D13" s="405">
        <v>230</v>
      </c>
    </row>
  </sheetData>
  <mergeCells count="6">
    <mergeCell ref="A5:A6"/>
    <mergeCell ref="B5:B6"/>
    <mergeCell ref="C5:D5"/>
    <mergeCell ref="A4:D4"/>
    <mergeCell ref="C1:D1"/>
    <mergeCell ref="C2:D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topLeftCell="A7" workbookViewId="0">
      <selection activeCell="S32" sqref="S32"/>
    </sheetView>
  </sheetViews>
  <sheetFormatPr defaultColWidth="9.140625" defaultRowHeight="15"/>
  <cols>
    <col min="1" max="1" width="5.28515625" style="22" customWidth="1"/>
    <col min="2" max="2" width="14.42578125" style="22" customWidth="1"/>
    <col min="3" max="3" width="7" style="22" customWidth="1"/>
    <col min="4" max="4" width="7.5703125" style="22" customWidth="1"/>
    <col min="5" max="5" width="8.42578125" style="22" customWidth="1"/>
    <col min="6" max="19" width="6.7109375" style="22" customWidth="1"/>
    <col min="20" max="16384" width="9.140625" style="22"/>
  </cols>
  <sheetData>
    <row r="1" spans="1:19" ht="22.5" customHeight="1">
      <c r="E1" s="431" t="s">
        <v>456</v>
      </c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</row>
    <row r="2" spans="1:19" ht="22.5" customHeight="1">
      <c r="A2" s="432" t="s">
        <v>108</v>
      </c>
      <c r="B2" s="434" t="s">
        <v>107</v>
      </c>
      <c r="C2" s="436" t="s">
        <v>112</v>
      </c>
      <c r="D2" s="438" t="s">
        <v>120</v>
      </c>
      <c r="E2" s="439"/>
      <c r="F2" s="440" t="s">
        <v>106</v>
      </c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34" t="s">
        <v>378</v>
      </c>
      <c r="S2" s="436" t="s">
        <v>105</v>
      </c>
    </row>
    <row r="3" spans="1:19" ht="15.75" customHeight="1">
      <c r="A3" s="433"/>
      <c r="B3" s="435"/>
      <c r="C3" s="437"/>
      <c r="D3" s="256" t="s">
        <v>104</v>
      </c>
      <c r="E3" s="257" t="s">
        <v>398</v>
      </c>
      <c r="F3" s="258">
        <v>1</v>
      </c>
      <c r="G3" s="258">
        <v>2</v>
      </c>
      <c r="H3" s="258">
        <v>3</v>
      </c>
      <c r="I3" s="258">
        <v>4</v>
      </c>
      <c r="J3" s="258">
        <v>5</v>
      </c>
      <c r="K3" s="258">
        <v>6</v>
      </c>
      <c r="L3" s="258">
        <v>7</v>
      </c>
      <c r="M3" s="258">
        <v>8</v>
      </c>
      <c r="N3" s="258">
        <v>9</v>
      </c>
      <c r="O3" s="258">
        <v>10</v>
      </c>
      <c r="P3" s="258">
        <v>11</v>
      </c>
      <c r="Q3" s="258">
        <v>12</v>
      </c>
      <c r="R3" s="435"/>
      <c r="S3" s="437"/>
    </row>
    <row r="4" spans="1:19" ht="16.5" customHeight="1">
      <c r="A4" s="250">
        <v>1</v>
      </c>
      <c r="B4" s="251" t="s">
        <v>11</v>
      </c>
      <c r="C4" s="252" t="s">
        <v>118</v>
      </c>
      <c r="D4" s="253">
        <v>120</v>
      </c>
      <c r="E4" s="253">
        <f>D4*12</f>
        <v>1440</v>
      </c>
      <c r="F4" s="252">
        <v>120</v>
      </c>
      <c r="G4" s="252">
        <v>134</v>
      </c>
      <c r="H4" s="252">
        <v>120</v>
      </c>
      <c r="I4" s="252">
        <f>'4 день'!M21+'4 день'!M47</f>
        <v>120</v>
      </c>
      <c r="J4" s="252">
        <f>'5 день '!M15+'5 день '!M42</f>
        <v>120</v>
      </c>
      <c r="K4" s="252">
        <f>'6 день'!M17+'6 день'!M36+'6 день'!M56</f>
        <v>96</v>
      </c>
      <c r="L4" s="252">
        <f>'7 день '!M23+'7 день '!M41+'7 день '!M54</f>
        <v>129.5</v>
      </c>
      <c r="M4" s="252">
        <f>'8 день '!M15+'8 день '!M41</f>
        <v>120</v>
      </c>
      <c r="N4" s="252">
        <f>'9 день '!M15+'9 день '!M39</f>
        <v>120</v>
      </c>
      <c r="O4" s="252">
        <f>'10день '!M21+'10день '!M55</f>
        <v>120</v>
      </c>
      <c r="P4" s="252">
        <v>126</v>
      </c>
      <c r="Q4" s="252">
        <v>120</v>
      </c>
      <c r="R4" s="253">
        <f>SUM(F4:Q4)</f>
        <v>1445.5</v>
      </c>
      <c r="S4" s="363">
        <f>R4/12</f>
        <v>120.45833333333333</v>
      </c>
    </row>
    <row r="5" spans="1:19" ht="16.5" customHeight="1">
      <c r="A5" s="250">
        <v>2</v>
      </c>
      <c r="B5" s="251" t="s">
        <v>15</v>
      </c>
      <c r="C5" s="252" t="s">
        <v>118</v>
      </c>
      <c r="D5" s="253">
        <v>72</v>
      </c>
      <c r="E5" s="253">
        <f t="shared" ref="E5:E16" si="0">D5*12</f>
        <v>864</v>
      </c>
      <c r="F5" s="252">
        <v>75</v>
      </c>
      <c r="G5" s="252">
        <v>70</v>
      </c>
      <c r="H5" s="252">
        <v>70</v>
      </c>
      <c r="I5" s="252">
        <v>70</v>
      </c>
      <c r="J5" s="252">
        <v>75</v>
      </c>
      <c r="K5" s="252">
        <v>70</v>
      </c>
      <c r="L5" s="252">
        <v>75</v>
      </c>
      <c r="M5" s="252">
        <v>70</v>
      </c>
      <c r="N5" s="252">
        <v>75</v>
      </c>
      <c r="O5" s="252">
        <v>70</v>
      </c>
      <c r="P5" s="252">
        <v>70</v>
      </c>
      <c r="Q5" s="252">
        <v>70</v>
      </c>
      <c r="R5" s="253">
        <f t="shared" ref="R5:R30" si="1">SUM(F5:Q5)</f>
        <v>860</v>
      </c>
      <c r="S5" s="363">
        <f t="shared" ref="S5:S32" si="2">R5/12</f>
        <v>71.666666666666671</v>
      </c>
    </row>
    <row r="6" spans="1:19" ht="16.5" customHeight="1">
      <c r="A6" s="250">
        <v>3</v>
      </c>
      <c r="B6" s="251" t="s">
        <v>87</v>
      </c>
      <c r="C6" s="252" t="s">
        <v>118</v>
      </c>
      <c r="D6" s="253">
        <v>12</v>
      </c>
      <c r="E6" s="253">
        <f t="shared" si="0"/>
        <v>144</v>
      </c>
      <c r="F6" s="252">
        <f>'1 день'!M6+'1 день'!M32+'1 день'!M36</f>
        <v>35.299999999999997</v>
      </c>
      <c r="G6" s="252">
        <v>5.0999999999999996</v>
      </c>
      <c r="H6" s="252">
        <v>16.3</v>
      </c>
      <c r="I6" s="252">
        <f>'4 день'!M41+'4 день'!M17</f>
        <v>9</v>
      </c>
      <c r="J6" s="252">
        <f>'5 день '!M30+'5 день '!M38</f>
        <v>14.3</v>
      </c>
      <c r="K6" s="252">
        <f>'6 день'!M41+'6 день'!M51</f>
        <v>3.8</v>
      </c>
      <c r="L6" s="252">
        <f>'7 день '!M46</f>
        <v>2.5</v>
      </c>
      <c r="M6" s="252">
        <f>'8 день '!M32</f>
        <v>1.3</v>
      </c>
      <c r="N6" s="252">
        <v>0</v>
      </c>
      <c r="O6" s="252">
        <f>'10день '!M16+'10день '!M31+'10день '!M39+'10день '!M52</f>
        <v>33.6</v>
      </c>
      <c r="P6" s="252">
        <v>1.3</v>
      </c>
      <c r="Q6" s="252">
        <v>0</v>
      </c>
      <c r="R6" s="253">
        <f t="shared" si="1"/>
        <v>122.49999999999999</v>
      </c>
      <c r="S6" s="363">
        <f t="shared" si="2"/>
        <v>10.208333333333332</v>
      </c>
    </row>
    <row r="7" spans="1:19" ht="16.5" customHeight="1">
      <c r="A7" s="250">
        <v>4</v>
      </c>
      <c r="B7" s="251" t="s">
        <v>103</v>
      </c>
      <c r="C7" s="252" t="s">
        <v>118</v>
      </c>
      <c r="D7" s="253">
        <v>30</v>
      </c>
      <c r="E7" s="253">
        <f t="shared" si="0"/>
        <v>360</v>
      </c>
      <c r="F7" s="252">
        <v>0</v>
      </c>
      <c r="G7" s="252">
        <v>26</v>
      </c>
      <c r="H7" s="252">
        <v>56</v>
      </c>
      <c r="I7" s="252">
        <f>'4 день'!M6+'4 день'!M11</f>
        <v>35.5</v>
      </c>
      <c r="J7" s="252">
        <f>'5 день '!M11</f>
        <v>54</v>
      </c>
      <c r="K7" s="252">
        <f>'6 день'!M7+'6 день'!M28</f>
        <v>35</v>
      </c>
      <c r="L7" s="252">
        <f>'7 день '!M6+'7 день '!M11+'7 день '!M32</f>
        <v>38.200000000000003</v>
      </c>
      <c r="M7" s="252">
        <f>'8 день '!M11+'8 день '!M35</f>
        <v>116</v>
      </c>
      <c r="N7" s="252">
        <f>'9 день '!M25</f>
        <v>20</v>
      </c>
      <c r="O7" s="252">
        <v>31.5</v>
      </c>
      <c r="P7" s="252">
        <v>28</v>
      </c>
      <c r="Q7" s="252">
        <v>28</v>
      </c>
      <c r="R7" s="253">
        <f t="shared" si="1"/>
        <v>468.2</v>
      </c>
      <c r="S7" s="363">
        <f t="shared" si="2"/>
        <v>39.016666666666666</v>
      </c>
    </row>
    <row r="8" spans="1:19" ht="16.5" customHeight="1">
      <c r="A8" s="250">
        <v>5</v>
      </c>
      <c r="B8" s="251" t="s">
        <v>102</v>
      </c>
      <c r="C8" s="252" t="s">
        <v>118</v>
      </c>
      <c r="D8" s="253">
        <v>12</v>
      </c>
      <c r="E8" s="253">
        <f t="shared" si="0"/>
        <v>144</v>
      </c>
      <c r="F8" s="252">
        <v>61</v>
      </c>
      <c r="G8" s="252">
        <v>0</v>
      </c>
      <c r="H8" s="252">
        <v>0</v>
      </c>
      <c r="I8" s="252">
        <v>0</v>
      </c>
      <c r="J8" s="252">
        <v>0</v>
      </c>
      <c r="K8" s="252">
        <v>0</v>
      </c>
      <c r="L8" s="252">
        <v>0</v>
      </c>
      <c r="M8" s="252">
        <v>0</v>
      </c>
      <c r="N8" s="252">
        <v>66</v>
      </c>
      <c r="O8" s="252">
        <v>0</v>
      </c>
      <c r="P8" s="252">
        <v>13</v>
      </c>
      <c r="Q8" s="252"/>
      <c r="R8" s="253">
        <f t="shared" si="1"/>
        <v>140</v>
      </c>
      <c r="S8" s="363">
        <f t="shared" si="2"/>
        <v>11.666666666666666</v>
      </c>
    </row>
    <row r="9" spans="1:19" ht="16.5" customHeight="1">
      <c r="A9" s="250">
        <v>6</v>
      </c>
      <c r="B9" s="251" t="s">
        <v>34</v>
      </c>
      <c r="C9" s="252" t="s">
        <v>118</v>
      </c>
      <c r="D9" s="253">
        <v>112</v>
      </c>
      <c r="E9" s="253">
        <f t="shared" si="0"/>
        <v>1344</v>
      </c>
      <c r="F9" s="252">
        <v>30</v>
      </c>
      <c r="G9" s="252">
        <v>100</v>
      </c>
      <c r="H9" s="252">
        <v>207.2</v>
      </c>
      <c r="I9" s="252">
        <f>'4 день'!M31+'4 день'!M42</f>
        <v>177</v>
      </c>
      <c r="J9" s="252">
        <f>'5 день '!M22+'5 день '!M34</f>
        <v>221</v>
      </c>
      <c r="K9" s="252">
        <f>'6 день'!M21+'6 день'!M27+'6 день'!M44</f>
        <v>172.6</v>
      </c>
      <c r="L9" s="252">
        <f>'7 день '!M29+'7 день '!M50</f>
        <v>226.2</v>
      </c>
      <c r="M9" s="252">
        <f>'8 день '!M22</f>
        <v>43</v>
      </c>
      <c r="N9" s="252">
        <f>'9 день '!M20+'9 день '!M26+'9 день '!M33</f>
        <v>212.5</v>
      </c>
      <c r="O9" s="252">
        <f>'10день '!M25+'10день '!M43</f>
        <v>124.6</v>
      </c>
      <c r="P9" s="252">
        <v>75</v>
      </c>
      <c r="Q9" s="252">
        <v>198.2</v>
      </c>
      <c r="R9" s="253">
        <f t="shared" si="1"/>
        <v>1787.3</v>
      </c>
      <c r="S9" s="363">
        <f t="shared" si="2"/>
        <v>148.94166666666666</v>
      </c>
    </row>
    <row r="10" spans="1:19" ht="16.5" customHeight="1">
      <c r="A10" s="250">
        <v>7</v>
      </c>
      <c r="B10" s="251" t="s">
        <v>101</v>
      </c>
      <c r="C10" s="252" t="s">
        <v>118</v>
      </c>
      <c r="D10" s="253">
        <v>192</v>
      </c>
      <c r="E10" s="253">
        <f t="shared" si="0"/>
        <v>2304</v>
      </c>
      <c r="F10" s="252">
        <f>'1 день'!M20+'1 день'!M21+'1 день'!M22+'1 день'!M24+'1 день'!M26+'1 день'!M27+'1 день'!M28</f>
        <v>170</v>
      </c>
      <c r="G10" s="252">
        <f>'2 день'!M21+'2 день'!M22+'2 день'!M25+'2 день'!M26+'2 день'!M31+'2 день'!M42+'2 день'!M44+'2 день'!M45+'2 день'!M46</f>
        <v>316.2</v>
      </c>
      <c r="H10" s="252">
        <f>'3 день'!M6+'3 день'!M25+'3 день'!M26+'3 день'!M27+'3 день'!M28+'3 день'!M30+'3 день'!M33+'3 день'!M34+'3 день'!M40+'3 день'!M42</f>
        <v>236</v>
      </c>
      <c r="I10" s="252">
        <v>217</v>
      </c>
      <c r="J10" s="252">
        <f>'5 день '!M6+'5 день '!M19+'5 день '!M20+'5 день '!M23+'5 день '!M24</f>
        <v>164</v>
      </c>
      <c r="K10" s="252">
        <f>'6 день'!M22+'6 день'!M23+'6 день'!M29+'6 день'!M30+'6 день'!M45+'6 день'!M46+'6 день'!M47+'6 день'!M48</f>
        <v>168.60000000000002</v>
      </c>
      <c r="L10" s="252">
        <f>'7 день '!M27+'7 день '!M30+'7 день '!M31+'7 день '!M33+'7 день '!M38+'7 день '!M42+'7 день '!M48</f>
        <v>166.1</v>
      </c>
      <c r="M10" s="252">
        <f>'8 день '!M6+'8 день '!M9+'8 день '!M10+'8 день '!M20+'8 день '!M21+'8 день '!M23+'8 день '!M24+'8 день '!M25</f>
        <v>260.5</v>
      </c>
      <c r="N10" s="252">
        <v>118.9</v>
      </c>
      <c r="O10" s="252">
        <f>'10день '!M34+'10день '!M42+'10день '!M28+'10день '!M27+'10день '!M26+'10день '!M47+'10день '!M49+'10день '!M50+'10день '!M51</f>
        <v>158.19999999999999</v>
      </c>
      <c r="P10" s="252">
        <f>'11день  '!M18+'11день  '!M19+'11день  '!M20+'11день  '!M24+'11день  '!M26+'11день  '!M34+'11день  '!M35+'11день  '!M36+'11день  '!M37</f>
        <v>220.10000000000002</v>
      </c>
      <c r="Q10" s="252">
        <f>'12день  '!M19+'12день  '!M20+'12день  '!M21+'12день  '!M23+'12день  '!M24+'12день  '!M25+'12день  '!M30+'12день  '!M31+'12день  '!M32</f>
        <v>238</v>
      </c>
      <c r="R10" s="253">
        <f t="shared" si="1"/>
        <v>2433.6000000000004</v>
      </c>
      <c r="S10" s="363">
        <f t="shared" si="2"/>
        <v>202.80000000000004</v>
      </c>
    </row>
    <row r="11" spans="1:19" ht="16.5" customHeight="1">
      <c r="A11" s="250">
        <v>8</v>
      </c>
      <c r="B11" s="251" t="s">
        <v>100</v>
      </c>
      <c r="C11" s="252" t="s">
        <v>118</v>
      </c>
      <c r="D11" s="253">
        <v>111</v>
      </c>
      <c r="E11" s="253">
        <f t="shared" si="0"/>
        <v>1332</v>
      </c>
      <c r="F11" s="252">
        <v>24</v>
      </c>
      <c r="G11" s="252">
        <v>140</v>
      </c>
      <c r="H11" s="252">
        <v>140</v>
      </c>
      <c r="I11" s="252">
        <v>140</v>
      </c>
      <c r="J11" s="252">
        <v>140</v>
      </c>
      <c r="K11" s="252">
        <f>'6 день'!M54</f>
        <v>30</v>
      </c>
      <c r="L11" s="252">
        <v>140</v>
      </c>
      <c r="M11" s="252">
        <f>'8 день '!M14+'8 день '!M37</f>
        <v>31</v>
      </c>
      <c r="N11" s="252">
        <v>140</v>
      </c>
      <c r="O11" s="252">
        <v>140</v>
      </c>
      <c r="P11" s="252">
        <v>110</v>
      </c>
      <c r="Q11" s="252">
        <v>140</v>
      </c>
      <c r="R11" s="253">
        <f t="shared" si="1"/>
        <v>1315</v>
      </c>
      <c r="S11" s="420">
        <f t="shared" si="2"/>
        <v>109.58333333333333</v>
      </c>
    </row>
    <row r="12" spans="1:19" ht="16.5" customHeight="1">
      <c r="A12" s="250">
        <v>9</v>
      </c>
      <c r="B12" s="251" t="s">
        <v>93</v>
      </c>
      <c r="C12" s="252" t="s">
        <v>118</v>
      </c>
      <c r="D12" s="253">
        <v>12</v>
      </c>
      <c r="E12" s="253">
        <f t="shared" si="0"/>
        <v>144</v>
      </c>
      <c r="F12" s="261">
        <v>0</v>
      </c>
      <c r="G12" s="261">
        <v>37</v>
      </c>
      <c r="H12" s="261">
        <v>0</v>
      </c>
      <c r="I12" s="261">
        <v>30.5</v>
      </c>
      <c r="J12" s="261">
        <v>0</v>
      </c>
      <c r="K12" s="261">
        <v>0</v>
      </c>
      <c r="L12" s="261">
        <v>0</v>
      </c>
      <c r="M12" s="261">
        <v>0</v>
      </c>
      <c r="N12" s="261">
        <v>30.5</v>
      </c>
      <c r="O12" s="261">
        <v>0</v>
      </c>
      <c r="P12" s="261">
        <v>0</v>
      </c>
      <c r="Q12" s="261">
        <v>30.5</v>
      </c>
      <c r="R12" s="253">
        <f t="shared" si="1"/>
        <v>128.5</v>
      </c>
      <c r="S12" s="363">
        <v>11.7</v>
      </c>
    </row>
    <row r="13" spans="1:19" ht="16.5" customHeight="1">
      <c r="A13" s="250">
        <v>10</v>
      </c>
      <c r="B13" s="251" t="s">
        <v>99</v>
      </c>
      <c r="C13" s="252" t="s">
        <v>118</v>
      </c>
      <c r="D13" s="253">
        <v>47</v>
      </c>
      <c r="E13" s="253">
        <f t="shared" si="0"/>
        <v>564</v>
      </c>
      <c r="F13" s="252"/>
      <c r="G13" s="252">
        <v>91.8</v>
      </c>
      <c r="H13" s="252">
        <v>40</v>
      </c>
      <c r="I13" s="252">
        <v>88.5</v>
      </c>
      <c r="J13" s="252">
        <v>64.8</v>
      </c>
      <c r="K13" s="252">
        <v>86</v>
      </c>
      <c r="L13" s="252"/>
      <c r="M13" s="252"/>
      <c r="N13" s="252">
        <v>111</v>
      </c>
      <c r="O13" s="252"/>
      <c r="P13" s="252"/>
      <c r="Q13" s="252">
        <v>86</v>
      </c>
      <c r="R13" s="253">
        <f t="shared" si="1"/>
        <v>568.1</v>
      </c>
      <c r="S13" s="363">
        <f t="shared" si="2"/>
        <v>47.341666666666669</v>
      </c>
    </row>
    <row r="14" spans="1:19" ht="16.5" customHeight="1">
      <c r="A14" s="250">
        <v>11</v>
      </c>
      <c r="B14" s="251" t="s">
        <v>98</v>
      </c>
      <c r="C14" s="252" t="s">
        <v>118</v>
      </c>
      <c r="D14" s="253">
        <v>32</v>
      </c>
      <c r="E14" s="253">
        <f t="shared" si="0"/>
        <v>384</v>
      </c>
      <c r="F14" s="252">
        <v>25</v>
      </c>
      <c r="G14" s="252"/>
      <c r="H14" s="252">
        <v>25</v>
      </c>
      <c r="I14" s="252">
        <v>25</v>
      </c>
      <c r="J14" s="252">
        <v>25</v>
      </c>
      <c r="K14" s="252"/>
      <c r="L14" s="252">
        <v>25</v>
      </c>
      <c r="M14" s="252">
        <v>144.6</v>
      </c>
      <c r="N14" s="252">
        <v>25</v>
      </c>
      <c r="O14" s="252">
        <v>25</v>
      </c>
      <c r="P14" s="252">
        <v>25</v>
      </c>
      <c r="Q14" s="252">
        <v>25</v>
      </c>
      <c r="R14" s="253">
        <f t="shared" si="1"/>
        <v>369.6</v>
      </c>
      <c r="S14" s="363">
        <f t="shared" si="2"/>
        <v>30.8</v>
      </c>
    </row>
    <row r="15" spans="1:19" ht="16.5" customHeight="1">
      <c r="A15" s="250">
        <v>12</v>
      </c>
      <c r="B15" s="251" t="s">
        <v>97</v>
      </c>
      <c r="C15" s="252" t="s">
        <v>118</v>
      </c>
      <c r="D15" s="253">
        <v>46</v>
      </c>
      <c r="E15" s="253">
        <f t="shared" si="0"/>
        <v>552</v>
      </c>
      <c r="F15" s="252"/>
      <c r="G15" s="252"/>
      <c r="H15" s="252">
        <v>105.6</v>
      </c>
      <c r="I15" s="252"/>
      <c r="J15" s="252">
        <v>106</v>
      </c>
      <c r="K15" s="252">
        <v>40</v>
      </c>
      <c r="L15" s="252">
        <v>80.400000000000006</v>
      </c>
      <c r="M15" s="252"/>
      <c r="N15" s="252"/>
      <c r="O15" s="252">
        <v>104.7</v>
      </c>
      <c r="P15" s="252"/>
      <c r="Q15" s="252">
        <v>115</v>
      </c>
      <c r="R15" s="253">
        <f t="shared" si="1"/>
        <v>551.70000000000005</v>
      </c>
      <c r="S15" s="363">
        <f t="shared" si="2"/>
        <v>45.975000000000001</v>
      </c>
    </row>
    <row r="16" spans="1:19" ht="16.149999999999999" customHeight="1">
      <c r="A16" s="250">
        <v>13</v>
      </c>
      <c r="B16" s="254" t="s">
        <v>109</v>
      </c>
      <c r="C16" s="252" t="s">
        <v>118</v>
      </c>
      <c r="D16" s="253">
        <v>24</v>
      </c>
      <c r="E16" s="253">
        <f t="shared" si="0"/>
        <v>288</v>
      </c>
      <c r="F16" s="252">
        <v>170.4</v>
      </c>
      <c r="G16" s="252"/>
      <c r="H16" s="252"/>
      <c r="I16" s="252"/>
      <c r="J16" s="252"/>
      <c r="K16" s="252"/>
      <c r="L16" s="252"/>
      <c r="M16" s="252">
        <v>106</v>
      </c>
      <c r="N16" s="252"/>
      <c r="O16" s="252"/>
      <c r="P16" s="252"/>
      <c r="Q16" s="252"/>
      <c r="R16" s="253">
        <f t="shared" si="1"/>
        <v>276.39999999999998</v>
      </c>
      <c r="S16" s="363">
        <f t="shared" si="2"/>
        <v>23.033333333333331</v>
      </c>
    </row>
    <row r="17" spans="1:19" ht="16.5" customHeight="1">
      <c r="A17" s="250">
        <v>14</v>
      </c>
      <c r="B17" s="251" t="s">
        <v>51</v>
      </c>
      <c r="C17" s="252" t="s">
        <v>118</v>
      </c>
      <c r="D17" s="253">
        <v>210</v>
      </c>
      <c r="E17" s="253">
        <f t="shared" ref="E17" si="3">D17*10</f>
        <v>2100</v>
      </c>
      <c r="F17" s="252">
        <v>80</v>
      </c>
      <c r="G17" s="252">
        <v>341</v>
      </c>
      <c r="H17" s="252">
        <v>70</v>
      </c>
      <c r="I17" s="252">
        <f>'4 день'!M7</f>
        <v>106</v>
      </c>
      <c r="J17" s="252">
        <f>'5 день '!M14</f>
        <v>100</v>
      </c>
      <c r="K17" s="252">
        <f>'6 день'!L8+'6 день'!L13+'6 день'!L40+'6 день'!L37</f>
        <v>268</v>
      </c>
      <c r="L17" s="252">
        <v>266</v>
      </c>
      <c r="M17" s="252">
        <v>0</v>
      </c>
      <c r="N17" s="252">
        <v>80</v>
      </c>
      <c r="O17" s="252">
        <f>'10день '!M6+'10день '!M19+'10день '!M44</f>
        <v>234</v>
      </c>
      <c r="P17" s="252">
        <f>'11день  '!M6+'11день  '!M9+'11день  '!M31</f>
        <v>186</v>
      </c>
      <c r="Q17" s="252">
        <f>'12день  '!M7+'12день  '!M11</f>
        <v>210</v>
      </c>
      <c r="R17" s="253">
        <f t="shared" si="1"/>
        <v>1941</v>
      </c>
      <c r="S17" s="363">
        <v>198</v>
      </c>
    </row>
    <row r="18" spans="1:19" ht="16.5" customHeight="1">
      <c r="A18" s="250">
        <v>15</v>
      </c>
      <c r="B18" s="251" t="s">
        <v>53</v>
      </c>
      <c r="C18" s="252" t="s">
        <v>118</v>
      </c>
      <c r="D18" s="253">
        <v>36</v>
      </c>
      <c r="E18" s="253">
        <f>D18*12</f>
        <v>432</v>
      </c>
      <c r="F18" s="252">
        <v>195</v>
      </c>
      <c r="G18" s="252"/>
      <c r="H18" s="252"/>
      <c r="I18" s="252">
        <v>67.5</v>
      </c>
      <c r="J18" s="252"/>
      <c r="K18" s="252"/>
      <c r="L18" s="252">
        <v>74.400000000000006</v>
      </c>
      <c r="M18" s="252"/>
      <c r="N18" s="252"/>
      <c r="O18" s="252">
        <v>67.5</v>
      </c>
      <c r="P18" s="252"/>
      <c r="Q18" s="252"/>
      <c r="R18" s="253">
        <f t="shared" si="1"/>
        <v>404.4</v>
      </c>
      <c r="S18" s="420">
        <f t="shared" si="2"/>
        <v>33.699999999999996</v>
      </c>
    </row>
    <row r="19" spans="1:19" ht="16.5" customHeight="1">
      <c r="A19" s="250">
        <v>16</v>
      </c>
      <c r="B19" s="251" t="s">
        <v>96</v>
      </c>
      <c r="C19" s="252" t="s">
        <v>118</v>
      </c>
      <c r="D19" s="253">
        <v>9</v>
      </c>
      <c r="E19" s="253">
        <f t="shared" ref="E19:E32" si="4">D19*12</f>
        <v>108</v>
      </c>
      <c r="F19" s="252">
        <v>20</v>
      </c>
      <c r="G19" s="252">
        <v>0</v>
      </c>
      <c r="H19" s="252">
        <v>20</v>
      </c>
      <c r="I19" s="252">
        <v>0</v>
      </c>
      <c r="J19" s="252">
        <v>0</v>
      </c>
      <c r="K19" s="252">
        <v>20</v>
      </c>
      <c r="L19" s="252">
        <v>0</v>
      </c>
      <c r="M19" s="252">
        <v>20</v>
      </c>
      <c r="N19" s="252">
        <v>6</v>
      </c>
      <c r="O19" s="252">
        <v>0</v>
      </c>
      <c r="P19" s="252"/>
      <c r="Q19" s="252">
        <v>20</v>
      </c>
      <c r="R19" s="253">
        <f t="shared" si="1"/>
        <v>106</v>
      </c>
      <c r="S19" s="363">
        <f t="shared" si="2"/>
        <v>8.8333333333333339</v>
      </c>
    </row>
    <row r="20" spans="1:19" ht="16.5" customHeight="1">
      <c r="A20" s="250">
        <v>17</v>
      </c>
      <c r="B20" s="251" t="s">
        <v>39</v>
      </c>
      <c r="C20" s="252" t="s">
        <v>118</v>
      </c>
      <c r="D20" s="253">
        <v>6</v>
      </c>
      <c r="E20" s="253">
        <f t="shared" si="4"/>
        <v>72</v>
      </c>
      <c r="F20" s="252">
        <v>13</v>
      </c>
      <c r="G20" s="252">
        <v>0</v>
      </c>
      <c r="H20" s="252">
        <v>13</v>
      </c>
      <c r="I20" s="252">
        <v>0</v>
      </c>
      <c r="J20" s="252">
        <v>0</v>
      </c>
      <c r="K20" s="252">
        <f>'6 день'!M32+'6 день'!M53</f>
        <v>18</v>
      </c>
      <c r="L20" s="252">
        <f>'7 день '!M15</f>
        <v>2.5</v>
      </c>
      <c r="M20" s="252">
        <f>'8 день '!M34</f>
        <v>13</v>
      </c>
      <c r="N20" s="252">
        <v>0</v>
      </c>
      <c r="O20" s="252">
        <f>'10день '!M13</f>
        <v>2.5</v>
      </c>
      <c r="P20" s="252"/>
      <c r="Q20" s="252">
        <v>13</v>
      </c>
      <c r="R20" s="253">
        <f t="shared" si="1"/>
        <v>75</v>
      </c>
      <c r="S20" s="363">
        <f t="shared" si="2"/>
        <v>6.25</v>
      </c>
    </row>
    <row r="21" spans="1:19" ht="16.5" customHeight="1">
      <c r="A21" s="250">
        <v>18</v>
      </c>
      <c r="B21" s="251" t="s">
        <v>30</v>
      </c>
      <c r="C21" s="252" t="s">
        <v>118</v>
      </c>
      <c r="D21" s="253">
        <v>21</v>
      </c>
      <c r="E21" s="253">
        <f t="shared" si="4"/>
        <v>252</v>
      </c>
      <c r="F21" s="252">
        <f>'1 день'!M40+'1 день'!M37+'1 день'!M10+'1 день'!M33</f>
        <v>21.2</v>
      </c>
      <c r="G21" s="252">
        <f>'2 день'!M8+'2 день'!M13+'2 день'!M27+'2 день'!M36+'2 день'!M40+'2 день'!M43</f>
        <v>26.8</v>
      </c>
      <c r="H21" s="252">
        <f>'3 день'!G16+'3 день'!G35+'3 день'!G41+'3 день'!G45</f>
        <v>12.7</v>
      </c>
      <c r="I21" s="252">
        <f>'4 день'!M9+'4 день'!M16+'4 день'!M38+'4 день'!M22</f>
        <v>21</v>
      </c>
      <c r="J21" s="252">
        <f>'6 день'!M11+'6 день'!M31+'6 день'!M38+'6 день'!M42+'6 день'!M52+'5 день '!M25</f>
        <v>21.7</v>
      </c>
      <c r="K21" s="252">
        <f>'6 день'!M11+'6 день'!M31+'6 день'!M38+'6 день'!M42+'6 день'!M52+'6 день'!M49</f>
        <v>26.2</v>
      </c>
      <c r="L21" s="252">
        <f>'7 день '!M9+'7 день '!M17+'7 день '!M47+'7 день '!M52+'7 день '!M24+'7 день '!M34</f>
        <v>33</v>
      </c>
      <c r="M21" s="252">
        <f>'8 день '!M26+'8 день '!M33+'8 день '!M36</f>
        <v>14.2</v>
      </c>
      <c r="N21" s="252">
        <f>'9 день '!M8+'9 день '!M30+'9 день '!M35+'9 день '!M16</f>
        <v>26.5</v>
      </c>
      <c r="O21" s="252">
        <f>'10день '!M8+'10день '!M15+'10день '!M45</f>
        <v>11.1</v>
      </c>
      <c r="P21" s="252">
        <f>'11день  '!M7+'11день  '!M11+'11день  '!M27+'11день  '!M32+'11день  '!M38+'11день  '!M41</f>
        <v>25.7</v>
      </c>
      <c r="Q21" s="252">
        <f>'12день  '!M9+'12день  '!M36</f>
        <v>12</v>
      </c>
      <c r="R21" s="253">
        <f t="shared" si="1"/>
        <v>252.09999999999997</v>
      </c>
      <c r="S21" s="253">
        <f t="shared" si="2"/>
        <v>21.008333333333329</v>
      </c>
    </row>
    <row r="22" spans="1:19" ht="16.5" customHeight="1">
      <c r="A22" s="250">
        <v>19</v>
      </c>
      <c r="B22" s="251" t="s">
        <v>38</v>
      </c>
      <c r="C22" s="252" t="s">
        <v>118</v>
      </c>
      <c r="D22" s="253">
        <v>11</v>
      </c>
      <c r="E22" s="253">
        <f t="shared" si="4"/>
        <v>132</v>
      </c>
      <c r="F22" s="252">
        <f>'1 день'!M23+'1 день'!M29</f>
        <v>11.5</v>
      </c>
      <c r="G22" s="252">
        <f>'2 день'!L23</f>
        <v>10</v>
      </c>
      <c r="H22" s="252">
        <f>'3 день'!M49+'3 день'!M29+'3 день'!M9</f>
        <v>18.5</v>
      </c>
      <c r="I22" s="252">
        <f>'4 день'!M28+'4 день'!M35</f>
        <v>15</v>
      </c>
      <c r="J22" s="252">
        <f>'5 день '!M21</f>
        <v>10</v>
      </c>
      <c r="K22" s="252">
        <f>'6 день'!M25</f>
        <v>7</v>
      </c>
      <c r="L22" s="252">
        <f>'7 день '!M28+'7 день '!M43</f>
        <v>12.5</v>
      </c>
      <c r="M22" s="252">
        <f>'8 день '!M30</f>
        <v>8.5</v>
      </c>
      <c r="N22" s="252">
        <f>'9 день '!M24</f>
        <v>7</v>
      </c>
      <c r="O22" s="252">
        <f>'10день '!M29+'10день '!M40</f>
        <v>14</v>
      </c>
      <c r="P22" s="252">
        <v>6</v>
      </c>
      <c r="Q22" s="252">
        <v>12</v>
      </c>
      <c r="R22" s="253">
        <f t="shared" si="1"/>
        <v>132</v>
      </c>
      <c r="S22" s="253">
        <f t="shared" si="2"/>
        <v>11</v>
      </c>
    </row>
    <row r="23" spans="1:19" ht="16.5" customHeight="1">
      <c r="A23" s="250">
        <v>20</v>
      </c>
      <c r="B23" s="251" t="s">
        <v>77</v>
      </c>
      <c r="C23" s="252" t="s">
        <v>118</v>
      </c>
      <c r="D23" s="253">
        <v>24</v>
      </c>
      <c r="E23" s="253">
        <f t="shared" si="4"/>
        <v>288</v>
      </c>
      <c r="F23" s="252">
        <f>'1 день'!M6+'1 день'!M32+'1 день'!M36</f>
        <v>35.299999999999997</v>
      </c>
      <c r="G23" s="252">
        <v>54.6</v>
      </c>
      <c r="H23" s="252">
        <v>31.2</v>
      </c>
      <c r="I23" s="252">
        <v>2.5</v>
      </c>
      <c r="J23" s="252">
        <v>0</v>
      </c>
      <c r="K23" s="252">
        <v>8</v>
      </c>
      <c r="L23" s="252">
        <v>15.1</v>
      </c>
      <c r="M23" s="252">
        <v>0</v>
      </c>
      <c r="N23" s="252">
        <v>0</v>
      </c>
      <c r="O23" s="252">
        <f>'10день '!M11+'10день '!M32+'10день '!M41</f>
        <v>19.5</v>
      </c>
      <c r="P23" s="252">
        <v>4</v>
      </c>
      <c r="Q23" s="252">
        <v>40</v>
      </c>
      <c r="R23" s="253">
        <f t="shared" si="1"/>
        <v>210.20000000000002</v>
      </c>
      <c r="S23" s="363">
        <v>20.5</v>
      </c>
    </row>
    <row r="24" spans="1:19" ht="16.5" customHeight="1">
      <c r="A24" s="250">
        <v>21</v>
      </c>
      <c r="B24" s="251" t="s">
        <v>32</v>
      </c>
      <c r="C24" s="252" t="s">
        <v>118</v>
      </c>
      <c r="D24" s="253">
        <v>21</v>
      </c>
      <c r="E24" s="253">
        <f t="shared" si="4"/>
        <v>252</v>
      </c>
      <c r="F24" s="252">
        <f>'1 день'!M8+'1 день'!M13+'1 день'!M42</f>
        <v>34</v>
      </c>
      <c r="G24" s="252">
        <f>'2 день'!M16+'2 день'!M41+'2 день'!M49+'2 день'!M51</f>
        <v>29.6</v>
      </c>
      <c r="H24" s="252">
        <v>13</v>
      </c>
      <c r="I24" s="252">
        <f>'4 день'!M8+'4 день'!M13+'4 день'!M20+'4 день'!M46</f>
        <v>35.5</v>
      </c>
      <c r="J24" s="252">
        <f>'5 день '!M13</f>
        <v>10</v>
      </c>
      <c r="K24" s="252">
        <f>'6 день'!M10+'6 день'!M14+'6 день'!M43+'6 день'!M55</f>
        <v>31</v>
      </c>
      <c r="L24" s="252">
        <f>'7 день '!M8+'7 день '!M14+'7 день '!M21+'7 день '!M49</f>
        <v>20.5</v>
      </c>
      <c r="M24" s="252">
        <f>'8 день '!L38+'8 день '!L13</f>
        <v>26</v>
      </c>
      <c r="N24" s="252">
        <f>'9 день '!L38+'9 день '!L13</f>
        <v>26</v>
      </c>
      <c r="O24" s="252">
        <f>'10день '!M7+'10день '!M12+'10день '!M20</f>
        <v>24.5</v>
      </c>
      <c r="P24" s="252">
        <f>'11день  '!F10+'11день  '!F13+'11день  '!F44</f>
        <v>29.5</v>
      </c>
      <c r="Q24" s="252">
        <f>'12день  '!F8+'12день  '!F12+'12день  '!F38</f>
        <v>29.5</v>
      </c>
      <c r="R24" s="253">
        <f t="shared" si="1"/>
        <v>309.10000000000002</v>
      </c>
      <c r="S24" s="363">
        <f t="shared" si="2"/>
        <v>25.758333333333336</v>
      </c>
    </row>
    <row r="25" spans="1:19" ht="16.5" customHeight="1">
      <c r="A25" s="250">
        <v>22</v>
      </c>
      <c r="B25" s="251" t="s">
        <v>31</v>
      </c>
      <c r="C25" s="252" t="s">
        <v>118</v>
      </c>
      <c r="D25" s="253">
        <v>1</v>
      </c>
      <c r="E25" s="253">
        <f t="shared" si="4"/>
        <v>12</v>
      </c>
      <c r="F25" s="252">
        <v>1</v>
      </c>
      <c r="G25" s="252">
        <v>0</v>
      </c>
      <c r="H25" s="252">
        <v>1</v>
      </c>
      <c r="I25" s="252">
        <f>'4 день'!L19</f>
        <v>1</v>
      </c>
      <c r="J25" s="252">
        <v>0</v>
      </c>
      <c r="K25" s="252">
        <f>'6 день'!F12</f>
        <v>1</v>
      </c>
      <c r="L25" s="252">
        <v>0</v>
      </c>
      <c r="M25" s="252">
        <v>1</v>
      </c>
      <c r="N25" s="252">
        <v>1</v>
      </c>
      <c r="O25" s="252">
        <v>0</v>
      </c>
      <c r="P25" s="252">
        <v>1</v>
      </c>
      <c r="Q25" s="252">
        <v>1</v>
      </c>
      <c r="R25" s="253">
        <f t="shared" si="1"/>
        <v>8</v>
      </c>
      <c r="S25" s="363">
        <f t="shared" si="2"/>
        <v>0.66666666666666663</v>
      </c>
    </row>
    <row r="26" spans="1:19" ht="16.5" customHeight="1">
      <c r="A26" s="250">
        <v>23</v>
      </c>
      <c r="B26" s="251" t="s">
        <v>95</v>
      </c>
      <c r="C26" s="252" t="s">
        <v>118</v>
      </c>
      <c r="D26" s="253">
        <v>0.72</v>
      </c>
      <c r="E26" s="253">
        <f t="shared" si="4"/>
        <v>8.64</v>
      </c>
      <c r="F26" s="252"/>
      <c r="G26" s="252">
        <v>3</v>
      </c>
      <c r="H26" s="252"/>
      <c r="I26" s="252"/>
      <c r="J26" s="252"/>
      <c r="K26" s="252"/>
      <c r="L26" s="252"/>
      <c r="M26" s="252"/>
      <c r="N26" s="252"/>
      <c r="O26" s="252">
        <v>3</v>
      </c>
      <c r="P26" s="252"/>
      <c r="Q26" s="252"/>
      <c r="R26" s="253">
        <f t="shared" si="1"/>
        <v>6</v>
      </c>
      <c r="S26" s="363">
        <f t="shared" si="2"/>
        <v>0.5</v>
      </c>
    </row>
    <row r="27" spans="1:19" ht="16.5" customHeight="1">
      <c r="A27" s="250">
        <v>24</v>
      </c>
      <c r="B27" s="251" t="s">
        <v>110</v>
      </c>
      <c r="C27" s="252" t="s">
        <v>118</v>
      </c>
      <c r="D27" s="253">
        <v>1.2</v>
      </c>
      <c r="E27" s="253">
        <f t="shared" si="4"/>
        <v>14.399999999999999</v>
      </c>
      <c r="F27" s="252"/>
      <c r="G27" s="252"/>
      <c r="H27" s="252"/>
      <c r="I27" s="252"/>
      <c r="J27" s="252">
        <v>5</v>
      </c>
      <c r="K27" s="252"/>
      <c r="L27" s="252">
        <v>5</v>
      </c>
      <c r="M27" s="252"/>
      <c r="N27" s="252"/>
      <c r="O27" s="252"/>
      <c r="P27" s="252"/>
      <c r="Q27" s="252"/>
      <c r="R27" s="253">
        <f t="shared" si="1"/>
        <v>10</v>
      </c>
      <c r="S27" s="363">
        <f t="shared" si="2"/>
        <v>0.83333333333333337</v>
      </c>
    </row>
    <row r="28" spans="1:19" ht="16.5" customHeight="1">
      <c r="A28" s="250">
        <v>25</v>
      </c>
      <c r="B28" s="251" t="s">
        <v>82</v>
      </c>
      <c r="C28" s="252" t="s">
        <v>118</v>
      </c>
      <c r="D28" s="253">
        <v>2.4</v>
      </c>
      <c r="E28" s="253">
        <f t="shared" si="4"/>
        <v>28.799999999999997</v>
      </c>
      <c r="F28" s="252">
        <v>6</v>
      </c>
      <c r="G28" s="252"/>
      <c r="H28" s="252"/>
      <c r="I28" s="252"/>
      <c r="J28" s="252"/>
      <c r="K28" s="252"/>
      <c r="L28" s="252"/>
      <c r="M28" s="252">
        <v>6</v>
      </c>
      <c r="N28" s="252"/>
      <c r="O28" s="252"/>
      <c r="P28" s="252">
        <v>6</v>
      </c>
      <c r="Q28" s="252"/>
      <c r="R28" s="253">
        <f t="shared" si="1"/>
        <v>18</v>
      </c>
      <c r="S28" s="363">
        <f t="shared" si="2"/>
        <v>1.5</v>
      </c>
    </row>
    <row r="29" spans="1:19" ht="16.5" customHeight="1">
      <c r="A29" s="250">
        <v>26</v>
      </c>
      <c r="B29" s="251" t="s">
        <v>407</v>
      </c>
      <c r="C29" s="252" t="s">
        <v>119</v>
      </c>
      <c r="D29" s="253">
        <v>3</v>
      </c>
      <c r="E29" s="253">
        <f t="shared" si="4"/>
        <v>36</v>
      </c>
      <c r="F29" s="252">
        <v>3</v>
      </c>
      <c r="G29" s="252">
        <v>3</v>
      </c>
      <c r="H29" s="252">
        <v>3</v>
      </c>
      <c r="I29" s="252">
        <v>3</v>
      </c>
      <c r="J29" s="252">
        <v>3</v>
      </c>
      <c r="K29" s="252">
        <v>3</v>
      </c>
      <c r="L29" s="252">
        <v>3</v>
      </c>
      <c r="M29" s="252">
        <v>3</v>
      </c>
      <c r="N29" s="252">
        <v>3</v>
      </c>
      <c r="O29" s="252">
        <v>3</v>
      </c>
      <c r="P29" s="252">
        <v>3</v>
      </c>
      <c r="Q29" s="252">
        <v>3</v>
      </c>
      <c r="R29" s="253">
        <f t="shared" si="1"/>
        <v>36</v>
      </c>
      <c r="S29" s="363">
        <f t="shared" si="2"/>
        <v>3</v>
      </c>
    </row>
    <row r="30" spans="1:19" ht="16.5" customHeight="1">
      <c r="A30" s="250">
        <v>27</v>
      </c>
      <c r="B30" s="251" t="s">
        <v>122</v>
      </c>
      <c r="C30" s="252" t="s">
        <v>307</v>
      </c>
      <c r="D30" s="253">
        <v>1.2</v>
      </c>
      <c r="E30" s="253">
        <f t="shared" si="4"/>
        <v>14.399999999999999</v>
      </c>
      <c r="F30" s="255">
        <v>1</v>
      </c>
      <c r="G30" s="255">
        <v>1</v>
      </c>
      <c r="H30" s="255">
        <v>1</v>
      </c>
      <c r="I30" s="255">
        <v>1</v>
      </c>
      <c r="J30" s="255">
        <v>1</v>
      </c>
      <c r="K30" s="255">
        <v>2</v>
      </c>
      <c r="L30" s="255">
        <v>1</v>
      </c>
      <c r="M30" s="255">
        <v>1</v>
      </c>
      <c r="N30" s="255">
        <v>1</v>
      </c>
      <c r="O30" s="255">
        <v>1</v>
      </c>
      <c r="P30" s="255">
        <v>1</v>
      </c>
      <c r="Q30" s="255">
        <v>2</v>
      </c>
      <c r="R30" s="253">
        <f t="shared" si="1"/>
        <v>14</v>
      </c>
      <c r="S30" s="363">
        <f t="shared" si="2"/>
        <v>1.1666666666666667</v>
      </c>
    </row>
    <row r="31" spans="1:19" ht="16.5" customHeight="1">
      <c r="A31" s="259">
        <v>28</v>
      </c>
      <c r="B31" s="330" t="s">
        <v>14</v>
      </c>
      <c r="C31" s="252" t="s">
        <v>307</v>
      </c>
      <c r="D31" s="253">
        <v>60</v>
      </c>
      <c r="E31" s="253">
        <f t="shared" si="4"/>
        <v>720</v>
      </c>
      <c r="F31" s="255"/>
      <c r="G31" s="255"/>
      <c r="H31" s="255">
        <v>200</v>
      </c>
      <c r="I31" s="255"/>
      <c r="J31" s="255">
        <v>200</v>
      </c>
      <c r="K31" s="255"/>
      <c r="L31" s="255">
        <v>200</v>
      </c>
      <c r="M31" s="255"/>
      <c r="N31" s="255"/>
      <c r="O31" s="255">
        <v>200</v>
      </c>
      <c r="P31" s="255"/>
      <c r="Q31" s="255"/>
      <c r="R31" s="253">
        <f t="shared" ref="R31:R32" si="5">SUM(F31:Q31)</f>
        <v>800</v>
      </c>
      <c r="S31" s="363">
        <f t="shared" si="2"/>
        <v>66.666666666666671</v>
      </c>
    </row>
    <row r="32" spans="1:19">
      <c r="A32" s="259">
        <v>29</v>
      </c>
      <c r="B32" s="330" t="s">
        <v>399</v>
      </c>
      <c r="C32" s="252" t="s">
        <v>307</v>
      </c>
      <c r="D32" s="253">
        <v>90</v>
      </c>
      <c r="E32" s="253">
        <f t="shared" si="4"/>
        <v>1080</v>
      </c>
      <c r="F32" s="362">
        <v>200</v>
      </c>
      <c r="G32" s="362"/>
      <c r="H32" s="362"/>
      <c r="I32" s="362">
        <v>200</v>
      </c>
      <c r="J32" s="362"/>
      <c r="K32" s="362">
        <v>200</v>
      </c>
      <c r="L32" s="362"/>
      <c r="M32" s="362">
        <v>200</v>
      </c>
      <c r="N32" s="362"/>
      <c r="O32" s="362"/>
      <c r="P32" s="362">
        <v>200</v>
      </c>
      <c r="Q32" s="362"/>
      <c r="R32" s="253">
        <f t="shared" si="5"/>
        <v>1000</v>
      </c>
      <c r="S32" s="363">
        <f t="shared" si="2"/>
        <v>83.333333333333329</v>
      </c>
    </row>
  </sheetData>
  <mergeCells count="8">
    <mergeCell ref="E1:S1"/>
    <mergeCell ref="A2:A3"/>
    <mergeCell ref="B2:B3"/>
    <mergeCell ref="C2:C3"/>
    <mergeCell ref="D2:E2"/>
    <mergeCell ref="R2:R3"/>
    <mergeCell ref="S2:S3"/>
    <mergeCell ref="F2:Q2"/>
  </mergeCells>
  <pageMargins left="0.23622047244094491" right="0.23622047244094491" top="0.35433070866141736" bottom="0.35433070866141736" header="0.31496062992125984" footer="0.31496062992125984"/>
  <pageSetup paperSize="9" orientation="landscape" horizontalDpi="180" verticalDpi="180" r:id="rId1"/>
  <ignoredErrors>
    <ignoredError sqref="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>
      <selection activeCell="B5" sqref="A5:G61"/>
    </sheetView>
  </sheetViews>
  <sheetFormatPr defaultColWidth="9.140625" defaultRowHeight="15"/>
  <cols>
    <col min="1" max="1" width="5.28515625" style="22" customWidth="1"/>
    <col min="2" max="2" width="22.42578125" style="22" customWidth="1"/>
    <col min="3" max="4" width="6.7109375" style="22" customWidth="1"/>
    <col min="5" max="5" width="20.5703125" style="22" customWidth="1"/>
    <col min="6" max="17" width="6.5703125" style="22" customWidth="1"/>
    <col min="18" max="16384" width="9.140625" style="22"/>
  </cols>
  <sheetData>
    <row r="1" spans="1:17">
      <c r="A1" s="456" t="s">
        <v>401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</row>
    <row r="2" spans="1:17">
      <c r="A2" s="34"/>
      <c r="B2" s="34"/>
      <c r="C2" s="72"/>
      <c r="D2" s="72"/>
      <c r="E2" s="72" t="s">
        <v>380</v>
      </c>
      <c r="F2" s="34"/>
      <c r="G2" s="34"/>
      <c r="H2" s="34"/>
      <c r="I2" s="34"/>
      <c r="J2" s="34"/>
      <c r="K2" s="34"/>
    </row>
    <row r="3" spans="1:17">
      <c r="A3" s="441" t="s">
        <v>20</v>
      </c>
      <c r="B3" s="33" t="s">
        <v>314</v>
      </c>
      <c r="C3" s="457" t="s">
        <v>159</v>
      </c>
      <c r="D3" s="458"/>
      <c r="E3" s="459" t="s">
        <v>160</v>
      </c>
      <c r="F3" s="460" t="s">
        <v>123</v>
      </c>
      <c r="G3" s="460"/>
      <c r="H3" s="460"/>
      <c r="I3" s="460"/>
      <c r="J3" s="460"/>
      <c r="K3" s="460"/>
      <c r="L3" s="457" t="s">
        <v>156</v>
      </c>
      <c r="M3" s="461"/>
      <c r="N3" s="461"/>
      <c r="O3" s="461"/>
      <c r="P3" s="461"/>
      <c r="Q3" s="458"/>
    </row>
    <row r="4" spans="1:17" ht="24">
      <c r="A4" s="441"/>
      <c r="B4" s="37" t="s">
        <v>132</v>
      </c>
      <c r="C4" s="64" t="s">
        <v>124</v>
      </c>
      <c r="D4" s="64" t="s">
        <v>205</v>
      </c>
      <c r="E4" s="459"/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23</v>
      </c>
      <c r="M4" s="33" t="s">
        <v>24</v>
      </c>
      <c r="N4" s="33" t="s">
        <v>25</v>
      </c>
      <c r="O4" s="33" t="s">
        <v>26</v>
      </c>
      <c r="P4" s="33" t="s">
        <v>27</v>
      </c>
      <c r="Q4" s="33" t="s">
        <v>28</v>
      </c>
    </row>
    <row r="5" spans="1:17" ht="15" customHeight="1">
      <c r="A5" s="377">
        <v>300</v>
      </c>
      <c r="B5" s="377" t="s">
        <v>280</v>
      </c>
      <c r="C5" s="336" t="s">
        <v>281</v>
      </c>
      <c r="D5" s="146" t="s">
        <v>281</v>
      </c>
      <c r="E5" s="319" t="s">
        <v>77</v>
      </c>
      <c r="F5" s="317">
        <v>48</v>
      </c>
      <c r="G5" s="317">
        <v>40</v>
      </c>
      <c r="H5" s="160">
        <v>2.5</v>
      </c>
      <c r="I5" s="160">
        <v>2.2999999999999998</v>
      </c>
      <c r="J5" s="160">
        <v>0.3</v>
      </c>
      <c r="K5" s="160">
        <v>63</v>
      </c>
      <c r="L5" s="337">
        <v>48</v>
      </c>
      <c r="M5" s="337">
        <v>40</v>
      </c>
      <c r="N5" s="160">
        <v>2.5</v>
      </c>
      <c r="O5" s="160">
        <v>2.2999999999999998</v>
      </c>
      <c r="P5" s="160">
        <v>0.3</v>
      </c>
      <c r="Q5" s="160">
        <v>63</v>
      </c>
    </row>
    <row r="6" spans="1:17" ht="15" customHeight="1">
      <c r="A6" s="453">
        <v>265</v>
      </c>
      <c r="B6" s="750" t="s">
        <v>396</v>
      </c>
      <c r="C6" s="336">
        <v>150</v>
      </c>
      <c r="D6" s="161">
        <v>200</v>
      </c>
      <c r="E6" s="139" t="s">
        <v>73</v>
      </c>
      <c r="F6" s="269">
        <v>23</v>
      </c>
      <c r="G6" s="269">
        <v>23</v>
      </c>
      <c r="H6" s="160">
        <v>4.5999999999999996</v>
      </c>
      <c r="I6" s="160">
        <v>5.5</v>
      </c>
      <c r="J6" s="160">
        <v>27.7</v>
      </c>
      <c r="K6" s="160">
        <v>180</v>
      </c>
      <c r="L6" s="337">
        <v>28</v>
      </c>
      <c r="M6" s="337">
        <v>28</v>
      </c>
      <c r="N6" s="160">
        <v>6.2</v>
      </c>
      <c r="O6" s="160">
        <v>7.4</v>
      </c>
      <c r="P6" s="160">
        <v>37</v>
      </c>
      <c r="Q6" s="160">
        <v>240</v>
      </c>
    </row>
    <row r="7" spans="1:17">
      <c r="A7" s="454"/>
      <c r="B7" s="751"/>
      <c r="C7" s="336"/>
      <c r="D7" s="146"/>
      <c r="E7" s="139" t="s">
        <v>51</v>
      </c>
      <c r="F7" s="269">
        <v>100</v>
      </c>
      <c r="G7" s="269">
        <v>100</v>
      </c>
      <c r="H7" s="160"/>
      <c r="I7" s="160"/>
      <c r="J7" s="160"/>
      <c r="K7" s="160"/>
      <c r="L7" s="337">
        <v>130</v>
      </c>
      <c r="M7" s="337">
        <v>130</v>
      </c>
      <c r="N7" s="160"/>
      <c r="O7" s="160"/>
      <c r="P7" s="160"/>
      <c r="Q7" s="160"/>
    </row>
    <row r="8" spans="1:17" ht="15" customHeight="1">
      <c r="A8" s="454"/>
      <c r="B8" s="751"/>
      <c r="C8" s="146"/>
      <c r="D8" s="146"/>
      <c r="E8" s="139" t="s">
        <v>32</v>
      </c>
      <c r="F8" s="141">
        <v>3.5</v>
      </c>
      <c r="G8" s="141">
        <v>3.5</v>
      </c>
      <c r="H8" s="320"/>
      <c r="I8" s="320"/>
      <c r="J8" s="320"/>
      <c r="K8" s="320"/>
      <c r="L8" s="145">
        <v>4.5</v>
      </c>
      <c r="M8" s="145">
        <v>4.5</v>
      </c>
      <c r="N8" s="145"/>
      <c r="O8" s="145"/>
      <c r="P8" s="145"/>
      <c r="Q8" s="145"/>
    </row>
    <row r="9" spans="1:17" ht="15" customHeight="1">
      <c r="A9" s="455"/>
      <c r="B9" s="752"/>
      <c r="C9" s="146"/>
      <c r="D9" s="146"/>
      <c r="E9" s="139" t="s">
        <v>176</v>
      </c>
      <c r="F9" s="141">
        <v>3.5</v>
      </c>
      <c r="G9" s="141">
        <v>3.5</v>
      </c>
      <c r="H9" s="320"/>
      <c r="I9" s="320"/>
      <c r="J9" s="320"/>
      <c r="K9" s="320"/>
      <c r="L9" s="145">
        <v>4.5</v>
      </c>
      <c r="M9" s="145">
        <v>4.5</v>
      </c>
      <c r="N9" s="145"/>
      <c r="O9" s="145"/>
      <c r="P9" s="145"/>
      <c r="Q9" s="145"/>
    </row>
    <row r="10" spans="1:17" ht="15" customHeight="1">
      <c r="A10" s="453">
        <v>495</v>
      </c>
      <c r="B10" s="750" t="s">
        <v>282</v>
      </c>
      <c r="C10" s="336">
        <v>200</v>
      </c>
      <c r="D10" s="161">
        <v>200</v>
      </c>
      <c r="E10" s="164" t="s">
        <v>283</v>
      </c>
      <c r="F10" s="164">
        <v>1</v>
      </c>
      <c r="G10" s="164">
        <v>50</v>
      </c>
      <c r="H10" s="165">
        <v>1.5</v>
      </c>
      <c r="I10" s="165">
        <v>1.3</v>
      </c>
      <c r="J10" s="165">
        <v>15.9</v>
      </c>
      <c r="K10" s="165">
        <v>81</v>
      </c>
      <c r="L10" s="164">
        <v>1</v>
      </c>
      <c r="M10" s="164">
        <v>50</v>
      </c>
      <c r="N10" s="165">
        <v>1.5</v>
      </c>
      <c r="O10" s="165">
        <v>1.3</v>
      </c>
      <c r="P10" s="165">
        <v>15.9</v>
      </c>
      <c r="Q10" s="165">
        <v>81</v>
      </c>
    </row>
    <row r="11" spans="1:17" ht="15" customHeight="1">
      <c r="A11" s="454"/>
      <c r="B11" s="751"/>
      <c r="C11" s="338"/>
      <c r="D11" s="338"/>
      <c r="E11" s="164" t="s">
        <v>51</v>
      </c>
      <c r="F11" s="164">
        <v>80</v>
      </c>
      <c r="G11" s="164">
        <v>80</v>
      </c>
      <c r="H11" s="320"/>
      <c r="I11" s="320"/>
      <c r="J11" s="144"/>
      <c r="K11" s="144"/>
      <c r="L11" s="164">
        <v>80</v>
      </c>
      <c r="M11" s="164">
        <v>80</v>
      </c>
      <c r="N11" s="320"/>
      <c r="O11" s="320"/>
      <c r="P11" s="144"/>
      <c r="Q11" s="144"/>
    </row>
    <row r="12" spans="1:17" ht="15" customHeight="1">
      <c r="A12" s="454"/>
      <c r="B12" s="751"/>
      <c r="C12" s="338"/>
      <c r="D12" s="338"/>
      <c r="E12" s="164" t="s">
        <v>32</v>
      </c>
      <c r="F12" s="164">
        <v>13</v>
      </c>
      <c r="G12" s="164">
        <v>13</v>
      </c>
      <c r="H12" s="320"/>
      <c r="I12" s="320"/>
      <c r="J12" s="144"/>
      <c r="K12" s="144"/>
      <c r="L12" s="164">
        <v>13</v>
      </c>
      <c r="M12" s="164">
        <v>13</v>
      </c>
      <c r="N12" s="320"/>
      <c r="O12" s="320"/>
      <c r="P12" s="144"/>
      <c r="Q12" s="144"/>
    </row>
    <row r="13" spans="1:17" ht="15" customHeight="1">
      <c r="A13" s="455"/>
      <c r="B13" s="752"/>
      <c r="C13" s="338"/>
      <c r="D13" s="338"/>
      <c r="E13" s="164" t="s">
        <v>222</v>
      </c>
      <c r="F13" s="164">
        <v>150</v>
      </c>
      <c r="G13" s="164">
        <v>150</v>
      </c>
      <c r="H13" s="320"/>
      <c r="I13" s="320"/>
      <c r="J13" s="144"/>
      <c r="K13" s="144"/>
      <c r="L13" s="164">
        <v>150</v>
      </c>
      <c r="M13" s="164">
        <v>150</v>
      </c>
      <c r="N13" s="320"/>
      <c r="O13" s="320"/>
      <c r="P13" s="144"/>
      <c r="Q13" s="144"/>
    </row>
    <row r="14" spans="1:17" ht="13.5" customHeight="1">
      <c r="A14" s="378">
        <v>111</v>
      </c>
      <c r="B14" s="586" t="s">
        <v>310</v>
      </c>
      <c r="C14" s="89">
        <v>40</v>
      </c>
      <c r="D14" s="89">
        <v>60</v>
      </c>
      <c r="E14" s="323" t="s">
        <v>311</v>
      </c>
      <c r="F14" s="324">
        <v>40</v>
      </c>
      <c r="G14" s="324">
        <v>40</v>
      </c>
      <c r="H14" s="325">
        <v>3</v>
      </c>
      <c r="I14" s="325">
        <v>1.1599999999999999</v>
      </c>
      <c r="J14" s="325">
        <v>20.5</v>
      </c>
      <c r="K14" s="325">
        <v>104</v>
      </c>
      <c r="L14" s="324">
        <v>60</v>
      </c>
      <c r="M14" s="324">
        <v>60</v>
      </c>
      <c r="N14" s="325">
        <v>4.5</v>
      </c>
      <c r="O14" s="325">
        <v>1.8</v>
      </c>
      <c r="P14" s="325">
        <v>30.8</v>
      </c>
      <c r="Q14" s="325">
        <v>137</v>
      </c>
    </row>
    <row r="15" spans="1:17">
      <c r="A15" s="378">
        <v>101</v>
      </c>
      <c r="B15" s="586" t="s">
        <v>172</v>
      </c>
      <c r="C15" s="89">
        <v>13.5</v>
      </c>
      <c r="D15" s="89">
        <v>20</v>
      </c>
      <c r="E15" s="339" t="s">
        <v>72</v>
      </c>
      <c r="F15" s="340">
        <v>13.7</v>
      </c>
      <c r="G15" s="340">
        <v>13.5</v>
      </c>
      <c r="H15" s="325">
        <v>2.6</v>
      </c>
      <c r="I15" s="325">
        <v>2.6</v>
      </c>
      <c r="J15" s="325">
        <v>0</v>
      </c>
      <c r="K15" s="325">
        <v>35</v>
      </c>
      <c r="L15" s="341">
        <v>20.5</v>
      </c>
      <c r="M15" s="341">
        <v>20</v>
      </c>
      <c r="N15" s="325">
        <v>3.8</v>
      </c>
      <c r="O15" s="325">
        <v>3.8</v>
      </c>
      <c r="P15" s="325">
        <v>0</v>
      </c>
      <c r="Q15" s="325">
        <v>52</v>
      </c>
    </row>
    <row r="16" spans="1:17">
      <c r="A16" s="372">
        <v>112</v>
      </c>
      <c r="B16" s="587" t="s">
        <v>130</v>
      </c>
      <c r="C16" s="90">
        <v>140</v>
      </c>
      <c r="D16" s="89">
        <v>140</v>
      </c>
      <c r="E16" s="323" t="s">
        <v>58</v>
      </c>
      <c r="F16" s="324">
        <v>140</v>
      </c>
      <c r="G16" s="324">
        <v>140</v>
      </c>
      <c r="H16" s="53">
        <v>0.5</v>
      </c>
      <c r="I16" s="53">
        <v>0.5</v>
      </c>
      <c r="J16" s="53">
        <v>13.7</v>
      </c>
      <c r="K16" s="53">
        <v>66</v>
      </c>
      <c r="L16" s="113">
        <v>140</v>
      </c>
      <c r="M16" s="113">
        <v>140</v>
      </c>
      <c r="N16" s="53">
        <v>0.5</v>
      </c>
      <c r="O16" s="53">
        <v>0.5</v>
      </c>
      <c r="P16" s="53">
        <v>13.7</v>
      </c>
      <c r="Q16" s="53">
        <v>66</v>
      </c>
    </row>
    <row r="17" spans="1:17">
      <c r="A17" s="342"/>
      <c r="B17" s="448" t="s">
        <v>157</v>
      </c>
      <c r="C17" s="449"/>
      <c r="D17" s="369"/>
      <c r="E17" s="299"/>
      <c r="F17" s="219"/>
      <c r="G17" s="219"/>
      <c r="H17" s="355">
        <f>SUM(H5:H16)</f>
        <v>14.7</v>
      </c>
      <c r="I17" s="355">
        <f t="shared" ref="I17:K17" si="0">SUM(I5:I16)</f>
        <v>13.36</v>
      </c>
      <c r="J17" s="355">
        <f t="shared" si="0"/>
        <v>78.100000000000009</v>
      </c>
      <c r="K17" s="355">
        <f t="shared" si="0"/>
        <v>529</v>
      </c>
      <c r="L17" s="343"/>
      <c r="M17" s="343"/>
      <c r="N17" s="355">
        <f t="shared" ref="N17" si="1">SUM(N5:N16)</f>
        <v>19</v>
      </c>
      <c r="O17" s="355">
        <f t="shared" ref="O17" si="2">SUM(O5:O16)</f>
        <v>17.100000000000001</v>
      </c>
      <c r="P17" s="355">
        <f t="shared" ref="P17" si="3">SUM(P5:P16)</f>
        <v>97.7</v>
      </c>
      <c r="Q17" s="355">
        <f t="shared" ref="Q17" si="4">SUM(Q5:Q16)</f>
        <v>639</v>
      </c>
    </row>
    <row r="18" spans="1:17">
      <c r="A18" s="450" t="s">
        <v>131</v>
      </c>
      <c r="B18" s="451"/>
      <c r="C18" s="451"/>
      <c r="D18" s="451"/>
      <c r="E18" s="451"/>
      <c r="F18" s="451"/>
      <c r="G18" s="452"/>
      <c r="H18" s="328"/>
      <c r="I18" s="328"/>
      <c r="J18" s="328"/>
      <c r="K18" s="328"/>
      <c r="L18" s="342"/>
      <c r="M18" s="342"/>
      <c r="N18" s="342"/>
      <c r="O18" s="342"/>
      <c r="P18" s="342"/>
      <c r="Q18" s="345"/>
    </row>
    <row r="19" spans="1:17" ht="15" customHeight="1">
      <c r="A19" s="373">
        <v>106</v>
      </c>
      <c r="B19" s="723" t="s">
        <v>317</v>
      </c>
      <c r="C19" s="161">
        <v>100</v>
      </c>
      <c r="D19" s="161">
        <v>100</v>
      </c>
      <c r="E19" s="319" t="s">
        <v>408</v>
      </c>
      <c r="F19" s="316">
        <v>107</v>
      </c>
      <c r="G19" s="316">
        <v>100</v>
      </c>
      <c r="H19" s="318">
        <v>0.8</v>
      </c>
      <c r="I19" s="318">
        <v>0.1</v>
      </c>
      <c r="J19" s="318">
        <v>2.5</v>
      </c>
      <c r="K19" s="169">
        <v>14</v>
      </c>
      <c r="L19" s="316">
        <v>107</v>
      </c>
      <c r="M19" s="316">
        <v>100</v>
      </c>
      <c r="N19" s="318">
        <v>0.8</v>
      </c>
      <c r="O19" s="318">
        <v>0.1</v>
      </c>
      <c r="P19" s="318">
        <v>2.5</v>
      </c>
      <c r="Q19" s="169">
        <v>14</v>
      </c>
    </row>
    <row r="20" spans="1:17" ht="16.5" customHeight="1">
      <c r="A20" s="443" t="s">
        <v>224</v>
      </c>
      <c r="B20" s="659" t="s">
        <v>297</v>
      </c>
      <c r="C20" s="52" t="s">
        <v>136</v>
      </c>
      <c r="D20" s="52" t="s">
        <v>298</v>
      </c>
      <c r="E20" s="299" t="s">
        <v>43</v>
      </c>
      <c r="F20" s="303">
        <v>20</v>
      </c>
      <c r="G20" s="303">
        <v>16</v>
      </c>
      <c r="H20" s="169">
        <v>1.4</v>
      </c>
      <c r="I20" s="169">
        <v>4</v>
      </c>
      <c r="J20" s="169">
        <v>8.5</v>
      </c>
      <c r="K20" s="169">
        <v>76</v>
      </c>
      <c r="L20" s="303">
        <v>25</v>
      </c>
      <c r="M20" s="303">
        <v>20</v>
      </c>
      <c r="N20" s="169">
        <v>1.8</v>
      </c>
      <c r="O20" s="169">
        <v>5</v>
      </c>
      <c r="P20" s="169">
        <v>10.7</v>
      </c>
      <c r="Q20" s="169">
        <v>95</v>
      </c>
    </row>
    <row r="21" spans="1:17">
      <c r="A21" s="444"/>
      <c r="B21" s="660"/>
      <c r="C21" s="52"/>
      <c r="D21" s="52"/>
      <c r="E21" s="299" t="s">
        <v>44</v>
      </c>
      <c r="F21" s="303">
        <v>40</v>
      </c>
      <c r="G21" s="303">
        <v>32</v>
      </c>
      <c r="H21" s="169"/>
      <c r="I21" s="169"/>
      <c r="J21" s="169"/>
      <c r="K21" s="169"/>
      <c r="L21" s="303">
        <v>50</v>
      </c>
      <c r="M21" s="303">
        <v>40</v>
      </c>
      <c r="N21" s="169"/>
      <c r="O21" s="169"/>
      <c r="P21" s="169"/>
      <c r="Q21" s="169"/>
    </row>
    <row r="22" spans="1:17">
      <c r="A22" s="444"/>
      <c r="B22" s="660"/>
      <c r="C22" s="52"/>
      <c r="D22" s="52"/>
      <c r="E22" s="299" t="s">
        <v>34</v>
      </c>
      <c r="F22" s="303">
        <v>21.4</v>
      </c>
      <c r="G22" s="303">
        <v>16</v>
      </c>
      <c r="H22" s="169"/>
      <c r="I22" s="169"/>
      <c r="J22" s="169"/>
      <c r="K22" s="169"/>
      <c r="L22" s="219">
        <v>26.75</v>
      </c>
      <c r="M22" s="303">
        <v>20</v>
      </c>
      <c r="N22" s="169"/>
      <c r="O22" s="169"/>
      <c r="P22" s="169"/>
      <c r="Q22" s="169"/>
    </row>
    <row r="23" spans="1:17" ht="14.25" customHeight="1">
      <c r="A23" s="444"/>
      <c r="B23" s="660"/>
      <c r="C23" s="52"/>
      <c r="D23" s="52"/>
      <c r="E23" s="299" t="s">
        <v>36</v>
      </c>
      <c r="F23" s="303">
        <v>12.6</v>
      </c>
      <c r="G23" s="303">
        <v>10</v>
      </c>
      <c r="H23" s="169"/>
      <c r="I23" s="169"/>
      <c r="J23" s="169"/>
      <c r="K23" s="169"/>
      <c r="L23" s="219">
        <v>15.75</v>
      </c>
      <c r="M23" s="219">
        <v>12.5</v>
      </c>
      <c r="N23" s="169"/>
      <c r="O23" s="169"/>
      <c r="P23" s="169"/>
      <c r="Q23" s="169"/>
    </row>
    <row r="24" spans="1:17">
      <c r="A24" s="444"/>
      <c r="B24" s="660"/>
      <c r="C24" s="52"/>
      <c r="D24" s="52"/>
      <c r="E24" s="299" t="s">
        <v>35</v>
      </c>
      <c r="F24" s="303">
        <v>9.6</v>
      </c>
      <c r="G24" s="303">
        <v>8</v>
      </c>
      <c r="H24" s="169"/>
      <c r="I24" s="169"/>
      <c r="J24" s="169"/>
      <c r="K24" s="169"/>
      <c r="L24" s="303">
        <v>12</v>
      </c>
      <c r="M24" s="303">
        <v>10</v>
      </c>
      <c r="N24" s="169"/>
      <c r="O24" s="169"/>
      <c r="P24" s="169"/>
      <c r="Q24" s="169"/>
    </row>
    <row r="25" spans="1:17">
      <c r="A25" s="444"/>
      <c r="B25" s="660"/>
      <c r="C25" s="52"/>
      <c r="D25" s="52"/>
      <c r="E25" s="299" t="s">
        <v>80</v>
      </c>
      <c r="F25" s="303">
        <v>6</v>
      </c>
      <c r="G25" s="303">
        <v>6</v>
      </c>
      <c r="H25" s="169"/>
      <c r="I25" s="169"/>
      <c r="J25" s="169"/>
      <c r="K25" s="169"/>
      <c r="L25" s="219">
        <v>7.5</v>
      </c>
      <c r="M25" s="219">
        <v>7.5</v>
      </c>
      <c r="N25" s="169"/>
      <c r="O25" s="169"/>
      <c r="P25" s="169"/>
      <c r="Q25" s="169"/>
    </row>
    <row r="26" spans="1:17">
      <c r="A26" s="444"/>
      <c r="B26" s="660"/>
      <c r="C26" s="52"/>
      <c r="D26" s="52"/>
      <c r="E26" s="299" t="s">
        <v>38</v>
      </c>
      <c r="F26" s="219">
        <v>4.5</v>
      </c>
      <c r="G26" s="219">
        <v>4.5</v>
      </c>
      <c r="H26" s="169"/>
      <c r="I26" s="169"/>
      <c r="J26" s="169"/>
      <c r="K26" s="169"/>
      <c r="L26" s="303">
        <v>5</v>
      </c>
      <c r="M26" s="303">
        <v>5</v>
      </c>
      <c r="N26" s="169"/>
      <c r="O26" s="169"/>
      <c r="P26" s="169"/>
      <c r="Q26" s="169"/>
    </row>
    <row r="27" spans="1:17">
      <c r="A27" s="444"/>
      <c r="B27" s="660"/>
      <c r="C27" s="52"/>
      <c r="D27" s="52"/>
      <c r="E27" s="299" t="s">
        <v>122</v>
      </c>
      <c r="F27" s="303">
        <v>1</v>
      </c>
      <c r="G27" s="303">
        <v>1</v>
      </c>
      <c r="H27" s="169"/>
      <c r="I27" s="169"/>
      <c r="J27" s="169"/>
      <c r="K27" s="169"/>
      <c r="L27" s="303">
        <v>1</v>
      </c>
      <c r="M27" s="303">
        <v>1</v>
      </c>
      <c r="N27" s="169"/>
      <c r="O27" s="169"/>
      <c r="P27" s="169"/>
      <c r="Q27" s="169"/>
    </row>
    <row r="28" spans="1:17" ht="15.75" customHeight="1">
      <c r="A28" s="445"/>
      <c r="B28" s="661"/>
      <c r="C28" s="52"/>
      <c r="D28" s="52"/>
      <c r="E28" s="193" t="s">
        <v>185</v>
      </c>
      <c r="F28" s="303">
        <v>24</v>
      </c>
      <c r="G28" s="303">
        <v>15</v>
      </c>
      <c r="H28" s="389"/>
      <c r="I28" s="389"/>
      <c r="J28" s="389"/>
      <c r="K28" s="153"/>
      <c r="L28" s="352">
        <v>40</v>
      </c>
      <c r="M28" s="352">
        <v>25</v>
      </c>
      <c r="N28" s="153"/>
      <c r="O28" s="153"/>
      <c r="P28" s="153"/>
      <c r="Q28" s="153"/>
    </row>
    <row r="29" spans="1:17" ht="15.75" customHeight="1">
      <c r="A29" s="443">
        <v>343</v>
      </c>
      <c r="B29" s="659" t="s">
        <v>387</v>
      </c>
      <c r="C29" s="89">
        <v>120</v>
      </c>
      <c r="D29" s="89">
        <v>160</v>
      </c>
      <c r="E29" s="193" t="s">
        <v>97</v>
      </c>
      <c r="F29" s="303">
        <v>126</v>
      </c>
      <c r="G29" s="303">
        <v>115</v>
      </c>
      <c r="H29" s="195">
        <v>11.4</v>
      </c>
      <c r="I29" s="195">
        <v>6.1</v>
      </c>
      <c r="J29" s="195">
        <v>5.7</v>
      </c>
      <c r="K29" s="169">
        <v>122</v>
      </c>
      <c r="L29" s="303">
        <v>126</v>
      </c>
      <c r="M29" s="303">
        <v>115</v>
      </c>
      <c r="N29" s="195">
        <v>15.2</v>
      </c>
      <c r="O29" s="195">
        <v>8.1999999999999993</v>
      </c>
      <c r="P29" s="195">
        <v>7.6</v>
      </c>
      <c r="Q29" s="169">
        <v>163</v>
      </c>
    </row>
    <row r="30" spans="1:17">
      <c r="A30" s="444"/>
      <c r="B30" s="660"/>
      <c r="C30" s="212"/>
      <c r="D30" s="212"/>
      <c r="E30" s="299" t="s">
        <v>36</v>
      </c>
      <c r="F30" s="303">
        <v>32</v>
      </c>
      <c r="G30" s="303">
        <v>25</v>
      </c>
      <c r="H30" s="300"/>
      <c r="I30" s="300"/>
      <c r="J30" s="300"/>
      <c r="K30" s="300"/>
      <c r="L30" s="303">
        <v>32</v>
      </c>
      <c r="M30" s="303">
        <v>25</v>
      </c>
      <c r="N30" s="300"/>
      <c r="O30" s="300"/>
      <c r="P30" s="300"/>
      <c r="Q30" s="300"/>
    </row>
    <row r="31" spans="1:17">
      <c r="A31" s="444"/>
      <c r="B31" s="660"/>
      <c r="C31" s="212"/>
      <c r="D31" s="212"/>
      <c r="E31" s="299" t="s">
        <v>35</v>
      </c>
      <c r="F31" s="303">
        <v>17</v>
      </c>
      <c r="G31" s="303">
        <v>14</v>
      </c>
      <c r="H31" s="300"/>
      <c r="I31" s="300"/>
      <c r="J31" s="300"/>
      <c r="K31" s="300"/>
      <c r="L31" s="303">
        <v>17</v>
      </c>
      <c r="M31" s="303">
        <v>14</v>
      </c>
      <c r="N31" s="300"/>
      <c r="O31" s="300"/>
      <c r="P31" s="300"/>
      <c r="Q31" s="300"/>
    </row>
    <row r="32" spans="1:17">
      <c r="A32" s="444"/>
      <c r="B32" s="660"/>
      <c r="C32" s="212"/>
      <c r="D32" s="212"/>
      <c r="E32" s="299" t="s">
        <v>80</v>
      </c>
      <c r="F32" s="303">
        <v>9</v>
      </c>
      <c r="G32" s="303">
        <v>9</v>
      </c>
      <c r="H32" s="344"/>
      <c r="I32" s="344"/>
      <c r="J32" s="344"/>
      <c r="K32" s="302"/>
      <c r="L32" s="303">
        <v>9</v>
      </c>
      <c r="M32" s="303">
        <v>9</v>
      </c>
      <c r="N32" s="345"/>
      <c r="O32" s="345"/>
      <c r="P32" s="345"/>
      <c r="Q32" s="195"/>
    </row>
    <row r="33" spans="1:17">
      <c r="A33" s="444"/>
      <c r="B33" s="660"/>
      <c r="C33" s="212"/>
      <c r="D33" s="212"/>
      <c r="E33" s="299" t="s">
        <v>38</v>
      </c>
      <c r="F33" s="303">
        <v>7</v>
      </c>
      <c r="G33" s="303">
        <v>7</v>
      </c>
      <c r="H33" s="346"/>
      <c r="I33" s="346"/>
      <c r="J33" s="346"/>
      <c r="K33" s="346"/>
      <c r="L33" s="303">
        <v>7</v>
      </c>
      <c r="M33" s="303">
        <v>7</v>
      </c>
      <c r="N33" s="300"/>
      <c r="O33" s="300"/>
      <c r="P33" s="300"/>
      <c r="Q33" s="300"/>
    </row>
    <row r="34" spans="1:17">
      <c r="A34" s="445"/>
      <c r="B34" s="661"/>
      <c r="C34" s="212"/>
      <c r="D34" s="212"/>
      <c r="E34" s="299" t="s">
        <v>388</v>
      </c>
      <c r="F34" s="347"/>
      <c r="G34" s="347">
        <v>50</v>
      </c>
      <c r="H34" s="348"/>
      <c r="I34" s="348"/>
      <c r="J34" s="348"/>
      <c r="K34" s="348"/>
      <c r="L34" s="347"/>
      <c r="M34" s="347">
        <v>90</v>
      </c>
      <c r="N34" s="300"/>
      <c r="O34" s="300"/>
      <c r="P34" s="300"/>
      <c r="Q34" s="300"/>
    </row>
    <row r="35" spans="1:17">
      <c r="A35" s="446">
        <v>426</v>
      </c>
      <c r="B35" s="659" t="s">
        <v>386</v>
      </c>
      <c r="C35" s="89">
        <v>150</v>
      </c>
      <c r="D35" s="89">
        <v>180</v>
      </c>
      <c r="E35" s="299" t="s">
        <v>66</v>
      </c>
      <c r="F35" s="299">
        <v>198</v>
      </c>
      <c r="G35" s="299">
        <v>148</v>
      </c>
      <c r="H35" s="388">
        <v>2.8</v>
      </c>
      <c r="I35" s="388">
        <v>7.3</v>
      </c>
      <c r="J35" s="388">
        <v>19</v>
      </c>
      <c r="K35" s="388">
        <v>153</v>
      </c>
      <c r="L35" s="303">
        <v>237</v>
      </c>
      <c r="M35" s="219">
        <v>178.2</v>
      </c>
      <c r="N35" s="195">
        <v>3.4</v>
      </c>
      <c r="O35" s="195">
        <v>8.8000000000000007</v>
      </c>
      <c r="P35" s="195">
        <v>22.8</v>
      </c>
      <c r="Q35" s="169">
        <v>183</v>
      </c>
    </row>
    <row r="36" spans="1:17">
      <c r="A36" s="447"/>
      <c r="B36" s="661"/>
      <c r="C36" s="52"/>
      <c r="D36" s="52"/>
      <c r="E36" s="299" t="s">
        <v>30</v>
      </c>
      <c r="F36" s="324">
        <v>6</v>
      </c>
      <c r="G36" s="324">
        <v>6</v>
      </c>
      <c r="H36" s="349"/>
      <c r="I36" s="349"/>
      <c r="J36" s="349"/>
      <c r="K36" s="349"/>
      <c r="L36" s="219">
        <v>7.5</v>
      </c>
      <c r="M36" s="219">
        <v>7.5</v>
      </c>
      <c r="N36" s="350"/>
      <c r="O36" s="350"/>
      <c r="P36" s="350"/>
      <c r="Q36" s="356"/>
    </row>
    <row r="37" spans="1:17">
      <c r="A37" s="442">
        <v>508</v>
      </c>
      <c r="B37" s="662" t="s">
        <v>153</v>
      </c>
      <c r="C37" s="310">
        <v>200</v>
      </c>
      <c r="D37" s="310">
        <v>200</v>
      </c>
      <c r="E37" s="351" t="s">
        <v>93</v>
      </c>
      <c r="F37" s="352">
        <v>25</v>
      </c>
      <c r="G37" s="353">
        <v>30.5</v>
      </c>
      <c r="H37" s="153">
        <v>0.5</v>
      </c>
      <c r="I37" s="153">
        <v>0</v>
      </c>
      <c r="J37" s="153">
        <v>27</v>
      </c>
      <c r="K37" s="153">
        <v>110</v>
      </c>
      <c r="L37" s="303">
        <v>25</v>
      </c>
      <c r="M37" s="219">
        <v>30.5</v>
      </c>
      <c r="N37" s="169">
        <v>0.5</v>
      </c>
      <c r="O37" s="169">
        <v>0</v>
      </c>
      <c r="P37" s="169">
        <v>27</v>
      </c>
      <c r="Q37" s="169">
        <v>110</v>
      </c>
    </row>
    <row r="38" spans="1:17">
      <c r="A38" s="442"/>
      <c r="B38" s="662"/>
      <c r="C38" s="191"/>
      <c r="D38" s="191"/>
      <c r="E38" s="351" t="s">
        <v>32</v>
      </c>
      <c r="F38" s="352">
        <v>13</v>
      </c>
      <c r="G38" s="352">
        <v>13</v>
      </c>
      <c r="H38" s="154"/>
      <c r="I38" s="154"/>
      <c r="J38" s="154"/>
      <c r="K38" s="154"/>
      <c r="L38" s="303">
        <v>13</v>
      </c>
      <c r="M38" s="303">
        <v>13</v>
      </c>
      <c r="N38" s="195"/>
      <c r="O38" s="195"/>
      <c r="P38" s="195"/>
      <c r="Q38" s="195"/>
    </row>
    <row r="39" spans="1:17" ht="13.5" customHeight="1">
      <c r="A39" s="73">
        <v>108</v>
      </c>
      <c r="B39" s="742" t="s">
        <v>147</v>
      </c>
      <c r="C39" s="57">
        <v>50</v>
      </c>
      <c r="D39" s="57">
        <v>60</v>
      </c>
      <c r="E39" s="299" t="s">
        <v>11</v>
      </c>
      <c r="F39" s="303">
        <v>50</v>
      </c>
      <c r="G39" s="303">
        <v>50</v>
      </c>
      <c r="H39" s="300">
        <v>3.8</v>
      </c>
      <c r="I39" s="300">
        <v>0.4</v>
      </c>
      <c r="J39" s="300">
        <v>24.6</v>
      </c>
      <c r="K39" s="300">
        <v>117</v>
      </c>
      <c r="L39" s="303">
        <v>60</v>
      </c>
      <c r="M39" s="303">
        <v>60</v>
      </c>
      <c r="N39" s="300">
        <v>4.5999999999999996</v>
      </c>
      <c r="O39" s="300">
        <v>0.5</v>
      </c>
      <c r="P39" s="300">
        <v>29.5</v>
      </c>
      <c r="Q39" s="300">
        <v>140</v>
      </c>
    </row>
    <row r="40" spans="1:17">
      <c r="A40" s="73">
        <v>109</v>
      </c>
      <c r="B40" s="742" t="s">
        <v>154</v>
      </c>
      <c r="C40" s="57">
        <v>50</v>
      </c>
      <c r="D40" s="57">
        <v>70</v>
      </c>
      <c r="E40" s="299" t="s">
        <v>15</v>
      </c>
      <c r="F40" s="303">
        <v>50</v>
      </c>
      <c r="G40" s="303">
        <v>50</v>
      </c>
      <c r="H40" s="300">
        <v>3.3</v>
      </c>
      <c r="I40" s="300">
        <v>0.6</v>
      </c>
      <c r="J40" s="300">
        <v>16.7</v>
      </c>
      <c r="K40" s="300">
        <v>87</v>
      </c>
      <c r="L40" s="303">
        <v>70</v>
      </c>
      <c r="M40" s="303">
        <v>70</v>
      </c>
      <c r="N40" s="300">
        <v>4.5999999999999996</v>
      </c>
      <c r="O40" s="300">
        <v>0.8</v>
      </c>
      <c r="P40" s="300">
        <v>23.4</v>
      </c>
      <c r="Q40" s="300">
        <v>121</v>
      </c>
    </row>
    <row r="41" spans="1:17">
      <c r="A41" s="342"/>
      <c r="B41" s="354" t="s">
        <v>179</v>
      </c>
      <c r="C41" s="299"/>
      <c r="D41" s="299"/>
      <c r="E41" s="299"/>
      <c r="F41" s="328"/>
      <c r="G41" s="328"/>
      <c r="H41" s="355">
        <f>SUM(H19:H40)</f>
        <v>24.000000000000004</v>
      </c>
      <c r="I41" s="355">
        <f>SUM(I19:I40)</f>
        <v>18.5</v>
      </c>
      <c r="J41" s="355">
        <f>SUM(J19:J40)</f>
        <v>104.00000000000001</v>
      </c>
      <c r="K41" s="355">
        <f>SUM(K19:K40)</f>
        <v>679</v>
      </c>
      <c r="L41" s="343"/>
      <c r="M41" s="343"/>
      <c r="N41" s="355">
        <f>SUM(N19:N40)</f>
        <v>30.9</v>
      </c>
      <c r="O41" s="355">
        <f>SUM(O19:O40)</f>
        <v>23.400000000000002</v>
      </c>
      <c r="P41" s="355">
        <f>SUM(P19:P40)</f>
        <v>123.5</v>
      </c>
      <c r="Q41" s="59">
        <f>SUM(Q19:Q40)</f>
        <v>826</v>
      </c>
    </row>
    <row r="42" spans="1:17">
      <c r="A42" s="342"/>
      <c r="B42" s="354" t="s">
        <v>158</v>
      </c>
      <c r="C42" s="299"/>
      <c r="D42" s="299"/>
      <c r="E42" s="299"/>
      <c r="F42" s="328"/>
      <c r="G42" s="328"/>
      <c r="H42" s="413">
        <f>H41+H17</f>
        <v>38.700000000000003</v>
      </c>
      <c r="I42" s="413">
        <f>I41+I17</f>
        <v>31.86</v>
      </c>
      <c r="J42" s="413">
        <f>J41+J17</f>
        <v>182.10000000000002</v>
      </c>
      <c r="K42" s="413">
        <f>K41+K17</f>
        <v>1208</v>
      </c>
      <c r="L42" s="328"/>
      <c r="M42" s="328"/>
      <c r="N42" s="355">
        <f>N41+N17</f>
        <v>49.9</v>
      </c>
      <c r="O42" s="355">
        <f>O41+O17</f>
        <v>40.5</v>
      </c>
      <c r="P42" s="355">
        <f>P41+P17</f>
        <v>221.2</v>
      </c>
      <c r="Q42" s="59">
        <f>Q41+Q17</f>
        <v>1465</v>
      </c>
    </row>
    <row r="43" spans="1:17" ht="15" customHeight="1">
      <c r="A43" s="743" t="s">
        <v>137</v>
      </c>
      <c r="B43" s="744"/>
      <c r="C43" s="744"/>
      <c r="D43" s="744"/>
      <c r="E43" s="745"/>
      <c r="F43" s="342"/>
      <c r="G43" s="342"/>
      <c r="H43" s="33"/>
      <c r="I43" s="33"/>
      <c r="J43" s="33"/>
      <c r="K43" s="33"/>
      <c r="L43" s="33"/>
      <c r="M43" s="33"/>
      <c r="N43" s="33"/>
      <c r="O43" s="33"/>
      <c r="P43" s="33"/>
      <c r="Q43" s="23"/>
    </row>
    <row r="44" spans="1:17" ht="25.5" customHeight="1">
      <c r="A44" s="465">
        <v>22</v>
      </c>
      <c r="B44" s="700" t="s">
        <v>138</v>
      </c>
      <c r="C44" s="57"/>
      <c r="D44" s="57">
        <v>100</v>
      </c>
      <c r="E44" s="193" t="s">
        <v>61</v>
      </c>
      <c r="F44" s="303">
        <v>108</v>
      </c>
      <c r="G44" s="303">
        <v>91</v>
      </c>
      <c r="H44" s="158">
        <v>1</v>
      </c>
      <c r="I44" s="158">
        <v>10.199999999999999</v>
      </c>
      <c r="J44" s="158">
        <v>3.5</v>
      </c>
      <c r="K44" s="158">
        <v>110</v>
      </c>
      <c r="L44" s="33"/>
      <c r="M44" s="33"/>
      <c r="N44" s="33"/>
      <c r="O44" s="33"/>
      <c r="P44" s="33"/>
      <c r="Q44" s="23"/>
    </row>
    <row r="45" spans="1:17" ht="15" customHeight="1">
      <c r="A45" s="465"/>
      <c r="B45" s="700"/>
      <c r="C45" s="57"/>
      <c r="D45" s="57"/>
      <c r="E45" s="193" t="s">
        <v>177</v>
      </c>
      <c r="F45" s="303">
        <v>10</v>
      </c>
      <c r="G45" s="303">
        <v>10</v>
      </c>
      <c r="H45" s="42"/>
      <c r="I45" s="42"/>
      <c r="J45" s="42"/>
      <c r="K45" s="42"/>
      <c r="L45" s="33"/>
      <c r="M45" s="33"/>
      <c r="N45" s="33"/>
      <c r="O45" s="33"/>
      <c r="P45" s="33"/>
      <c r="Q45" s="23"/>
    </row>
    <row r="46" spans="1:17">
      <c r="A46" s="465">
        <v>66</v>
      </c>
      <c r="B46" s="443" t="s">
        <v>418</v>
      </c>
      <c r="C46" s="73"/>
      <c r="D46" s="73">
        <v>100</v>
      </c>
      <c r="E46" s="342" t="s">
        <v>34</v>
      </c>
      <c r="F46" s="303">
        <v>83</v>
      </c>
      <c r="G46" s="303">
        <v>60</v>
      </c>
      <c r="H46" s="382">
        <v>1.7</v>
      </c>
      <c r="I46" s="382">
        <v>5.3</v>
      </c>
      <c r="J46" s="382">
        <v>10.5</v>
      </c>
      <c r="K46" s="382">
        <v>96</v>
      </c>
      <c r="L46" s="33"/>
      <c r="M46" s="33"/>
      <c r="N46" s="33"/>
      <c r="O46" s="33"/>
      <c r="P46" s="33"/>
      <c r="Q46" s="23"/>
    </row>
    <row r="47" spans="1:17">
      <c r="A47" s="465"/>
      <c r="B47" s="444"/>
      <c r="C47" s="73"/>
      <c r="D47" s="73"/>
      <c r="E47" s="342" t="s">
        <v>35</v>
      </c>
      <c r="F47" s="303">
        <v>13</v>
      </c>
      <c r="G47" s="303">
        <v>11</v>
      </c>
      <c r="H47" s="33"/>
      <c r="I47" s="33"/>
      <c r="J47" s="33"/>
      <c r="K47" s="33"/>
      <c r="L47" s="33"/>
      <c r="M47" s="33"/>
      <c r="N47" s="33"/>
      <c r="O47" s="33"/>
      <c r="P47" s="33"/>
      <c r="Q47" s="23"/>
    </row>
    <row r="48" spans="1:17">
      <c r="A48" s="465"/>
      <c r="B48" s="444"/>
      <c r="C48" s="73"/>
      <c r="D48" s="73"/>
      <c r="E48" s="342" t="s">
        <v>419</v>
      </c>
      <c r="F48" s="303">
        <v>20</v>
      </c>
      <c r="G48" s="303">
        <v>13</v>
      </c>
      <c r="H48" s="33"/>
      <c r="I48" s="33"/>
      <c r="J48" s="33"/>
      <c r="K48" s="33"/>
      <c r="L48" s="33"/>
      <c r="M48" s="33"/>
      <c r="N48" s="33"/>
      <c r="O48" s="33"/>
      <c r="P48" s="33"/>
      <c r="Q48" s="23"/>
    </row>
    <row r="49" spans="1:17">
      <c r="A49" s="465"/>
      <c r="B49" s="444"/>
      <c r="C49" s="73"/>
      <c r="D49" s="73"/>
      <c r="E49" s="342" t="s">
        <v>36</v>
      </c>
      <c r="F49" s="303">
        <v>14</v>
      </c>
      <c r="G49" s="303">
        <v>11</v>
      </c>
      <c r="H49" s="33"/>
      <c r="I49" s="33"/>
      <c r="J49" s="33"/>
      <c r="K49" s="33"/>
      <c r="L49" s="33"/>
      <c r="M49" s="33"/>
      <c r="N49" s="33"/>
      <c r="O49" s="33"/>
      <c r="P49" s="33"/>
      <c r="Q49" s="23"/>
    </row>
    <row r="50" spans="1:17">
      <c r="A50" s="465"/>
      <c r="B50" s="445"/>
      <c r="C50" s="73"/>
      <c r="D50" s="73"/>
      <c r="E50" s="342" t="s">
        <v>38</v>
      </c>
      <c r="F50" s="303">
        <v>5</v>
      </c>
      <c r="G50" s="303">
        <v>5</v>
      </c>
      <c r="H50" s="33"/>
      <c r="I50" s="33"/>
      <c r="J50" s="33"/>
      <c r="K50" s="33"/>
      <c r="L50" s="33"/>
      <c r="M50" s="33"/>
      <c r="N50" s="33"/>
      <c r="O50" s="33"/>
      <c r="P50" s="33"/>
      <c r="Q50" s="23"/>
    </row>
    <row r="51" spans="1:17">
      <c r="A51" s="465">
        <v>381</v>
      </c>
      <c r="B51" s="465" t="s">
        <v>140</v>
      </c>
      <c r="C51" s="73"/>
      <c r="D51" s="73">
        <v>100</v>
      </c>
      <c r="E51" s="342" t="s">
        <v>40</v>
      </c>
      <c r="F51" s="303">
        <v>86</v>
      </c>
      <c r="G51" s="303">
        <v>86</v>
      </c>
      <c r="H51" s="152">
        <v>17.8</v>
      </c>
      <c r="I51" s="152">
        <v>17.5</v>
      </c>
      <c r="J51" s="152">
        <v>14.3</v>
      </c>
      <c r="K51" s="153">
        <v>286</v>
      </c>
      <c r="L51" s="33"/>
      <c r="M51" s="33"/>
      <c r="N51" s="33"/>
      <c r="O51" s="33"/>
      <c r="P51" s="33"/>
      <c r="Q51" s="23"/>
    </row>
    <row r="52" spans="1:17">
      <c r="A52" s="465"/>
      <c r="B52" s="465"/>
      <c r="C52" s="73"/>
      <c r="D52" s="73"/>
      <c r="E52" s="342" t="s">
        <v>11</v>
      </c>
      <c r="F52" s="303">
        <v>19</v>
      </c>
      <c r="G52" s="303">
        <v>19</v>
      </c>
      <c r="H52" s="33"/>
      <c r="I52" s="33"/>
      <c r="J52" s="33"/>
      <c r="K52" s="33"/>
      <c r="L52" s="33"/>
      <c r="M52" s="33"/>
      <c r="N52" s="33"/>
      <c r="O52" s="33"/>
      <c r="P52" s="33"/>
      <c r="Q52" s="23"/>
    </row>
    <row r="53" spans="1:17">
      <c r="A53" s="465"/>
      <c r="B53" s="465"/>
      <c r="C53" s="73"/>
      <c r="D53" s="73"/>
      <c r="E53" s="342" t="s">
        <v>46</v>
      </c>
      <c r="F53" s="303">
        <v>11</v>
      </c>
      <c r="G53" s="303">
        <v>11</v>
      </c>
      <c r="H53" s="33"/>
      <c r="I53" s="33"/>
      <c r="J53" s="33"/>
      <c r="K53" s="33"/>
      <c r="L53" s="33"/>
      <c r="M53" s="33"/>
      <c r="N53" s="33"/>
      <c r="O53" s="33"/>
      <c r="P53" s="33"/>
      <c r="Q53" s="23"/>
    </row>
    <row r="54" spans="1:17">
      <c r="A54" s="465"/>
      <c r="B54" s="465"/>
      <c r="C54" s="73"/>
      <c r="D54" s="73"/>
      <c r="E54" s="342" t="s">
        <v>30</v>
      </c>
      <c r="F54" s="303">
        <v>7</v>
      </c>
      <c r="G54" s="303">
        <v>7</v>
      </c>
      <c r="H54" s="33"/>
      <c r="I54" s="33"/>
      <c r="J54" s="33"/>
      <c r="K54" s="33"/>
      <c r="L54" s="33"/>
      <c r="M54" s="33"/>
      <c r="N54" s="33"/>
      <c r="O54" s="33"/>
      <c r="P54" s="33"/>
      <c r="Q54" s="23"/>
    </row>
    <row r="55" spans="1:17" ht="14.25" customHeight="1">
      <c r="A55" s="465">
        <v>390</v>
      </c>
      <c r="B55" s="685" t="s">
        <v>141</v>
      </c>
      <c r="C55" s="73"/>
      <c r="D55" s="73">
        <v>70</v>
      </c>
      <c r="E55" s="342" t="s">
        <v>69</v>
      </c>
      <c r="F55" s="749">
        <v>61</v>
      </c>
      <c r="G55" s="749">
        <v>44</v>
      </c>
      <c r="H55" s="383">
        <v>9.5</v>
      </c>
      <c r="I55" s="383">
        <v>15.3</v>
      </c>
      <c r="J55" s="383">
        <v>11.4</v>
      </c>
      <c r="K55" s="383">
        <v>221</v>
      </c>
      <c r="L55" s="33"/>
      <c r="M55" s="33"/>
      <c r="N55" s="33"/>
      <c r="O55" s="33"/>
      <c r="P55" s="33"/>
      <c r="Q55" s="23"/>
    </row>
    <row r="56" spans="1:17">
      <c r="A56" s="465"/>
      <c r="B56" s="685"/>
      <c r="C56" s="73"/>
      <c r="D56" s="73"/>
      <c r="E56" s="342" t="s">
        <v>70</v>
      </c>
      <c r="F56" s="749">
        <v>6</v>
      </c>
      <c r="G56" s="749">
        <v>6</v>
      </c>
      <c r="H56" s="266"/>
      <c r="I56" s="266"/>
      <c r="J56" s="266"/>
      <c r="K56" s="266"/>
      <c r="L56" s="33"/>
      <c r="M56" s="33"/>
      <c r="N56" s="33"/>
      <c r="O56" s="33"/>
      <c r="P56" s="33"/>
      <c r="Q56" s="23"/>
    </row>
    <row r="57" spans="1:17">
      <c r="A57" s="465"/>
      <c r="B57" s="685"/>
      <c r="C57" s="73"/>
      <c r="D57" s="73"/>
      <c r="E57" s="342" t="s">
        <v>35</v>
      </c>
      <c r="F57" s="749">
        <v>24.5</v>
      </c>
      <c r="G57" s="749">
        <v>21</v>
      </c>
      <c r="H57" s="266"/>
      <c r="I57" s="266"/>
      <c r="J57" s="266"/>
      <c r="K57" s="266"/>
      <c r="L57" s="33"/>
      <c r="M57" s="33"/>
      <c r="N57" s="33"/>
      <c r="O57" s="33"/>
      <c r="P57" s="33"/>
      <c r="Q57" s="23"/>
    </row>
    <row r="58" spans="1:17">
      <c r="A58" s="465"/>
      <c r="B58" s="685"/>
      <c r="C58" s="73"/>
      <c r="D58" s="73"/>
      <c r="E58" s="342" t="s">
        <v>57</v>
      </c>
      <c r="F58" s="749">
        <v>5</v>
      </c>
      <c r="G58" s="749">
        <v>5</v>
      </c>
      <c r="H58" s="266"/>
      <c r="I58" s="266"/>
      <c r="J58" s="266"/>
      <c r="K58" s="266"/>
      <c r="L58" s="33"/>
      <c r="M58" s="33"/>
      <c r="N58" s="33"/>
      <c r="O58" s="33"/>
      <c r="P58" s="33"/>
      <c r="Q58" s="23"/>
    </row>
    <row r="59" spans="1:17">
      <c r="A59" s="465"/>
      <c r="B59" s="685"/>
      <c r="C59" s="73"/>
      <c r="D59" s="73"/>
      <c r="E59" s="342" t="s">
        <v>30</v>
      </c>
      <c r="F59" s="749">
        <v>10</v>
      </c>
      <c r="G59" s="749">
        <v>10</v>
      </c>
      <c r="H59" s="266"/>
      <c r="I59" s="266"/>
      <c r="J59" s="266"/>
      <c r="K59" s="266"/>
      <c r="L59" s="33"/>
      <c r="M59" s="33"/>
      <c r="N59" s="33"/>
      <c r="O59" s="33"/>
      <c r="P59" s="33"/>
      <c r="Q59" s="23"/>
    </row>
    <row r="60" spans="1:17">
      <c r="A60" s="465">
        <v>237</v>
      </c>
      <c r="B60" s="685" t="s">
        <v>142</v>
      </c>
      <c r="C60" s="73"/>
      <c r="D60" s="73">
        <v>180</v>
      </c>
      <c r="E60" s="342" t="s">
        <v>49</v>
      </c>
      <c r="F60" s="303">
        <v>82.8</v>
      </c>
      <c r="G60" s="303">
        <v>82.8</v>
      </c>
      <c r="H60" s="158">
        <v>8.4</v>
      </c>
      <c r="I60" s="158">
        <v>8</v>
      </c>
      <c r="J60" s="158">
        <v>51</v>
      </c>
      <c r="K60" s="158">
        <v>300</v>
      </c>
      <c r="L60" s="33"/>
      <c r="M60" s="33"/>
      <c r="N60" s="33"/>
      <c r="O60" s="33"/>
      <c r="P60" s="33"/>
      <c r="Q60" s="23"/>
    </row>
    <row r="61" spans="1:17">
      <c r="A61" s="465"/>
      <c r="B61" s="685"/>
      <c r="C61" s="73"/>
      <c r="D61" s="73"/>
      <c r="E61" s="342" t="s">
        <v>30</v>
      </c>
      <c r="F61" s="303">
        <v>8.1</v>
      </c>
      <c r="G61" s="303">
        <v>8.1</v>
      </c>
      <c r="H61" s="33"/>
      <c r="I61" s="33"/>
      <c r="J61" s="33"/>
      <c r="K61" s="33"/>
      <c r="L61" s="33"/>
      <c r="M61" s="33"/>
      <c r="N61" s="33"/>
      <c r="O61" s="33"/>
      <c r="P61" s="33"/>
      <c r="Q61" s="23"/>
    </row>
  </sheetData>
  <mergeCells count="31">
    <mergeCell ref="B10:B13"/>
    <mergeCell ref="A10:A13"/>
    <mergeCell ref="B6:B9"/>
    <mergeCell ref="A6:A9"/>
    <mergeCell ref="A1:N1"/>
    <mergeCell ref="A3:A4"/>
    <mergeCell ref="C3:D3"/>
    <mergeCell ref="E3:E4"/>
    <mergeCell ref="F3:K3"/>
    <mergeCell ref="L3:Q3"/>
    <mergeCell ref="A44:A45"/>
    <mergeCell ref="B44:B45"/>
    <mergeCell ref="A29:A34"/>
    <mergeCell ref="B17:C17"/>
    <mergeCell ref="A18:G18"/>
    <mergeCell ref="A60:A61"/>
    <mergeCell ref="B60:B61"/>
    <mergeCell ref="A37:A38"/>
    <mergeCell ref="B37:B38"/>
    <mergeCell ref="A20:A28"/>
    <mergeCell ref="B20:B28"/>
    <mergeCell ref="B35:B36"/>
    <mergeCell ref="A35:A36"/>
    <mergeCell ref="B29:B34"/>
    <mergeCell ref="A46:A50"/>
    <mergeCell ref="B46:B50"/>
    <mergeCell ref="A51:A54"/>
    <mergeCell ref="B51:B54"/>
    <mergeCell ref="A55:A59"/>
    <mergeCell ref="B55:B59"/>
    <mergeCell ref="A43:E43"/>
  </mergeCells>
  <pageMargins left="0.31496062992125984" right="0.31496062992125984" top="0.55118110236220474" bottom="0.55118110236220474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3"/>
  <sheetViews>
    <sheetView workbookViewId="0">
      <selection activeCell="B5" sqref="A5:G73"/>
    </sheetView>
  </sheetViews>
  <sheetFormatPr defaultColWidth="9.140625" defaultRowHeight="15"/>
  <cols>
    <col min="1" max="1" width="5.28515625" style="22" customWidth="1"/>
    <col min="2" max="2" width="22.42578125" style="22" customWidth="1"/>
    <col min="3" max="4" width="6.7109375" style="22" customWidth="1"/>
    <col min="5" max="5" width="20.5703125" style="22" customWidth="1"/>
    <col min="6" max="17" width="6.5703125" style="22" customWidth="1"/>
    <col min="18" max="16384" width="9.140625" style="22"/>
  </cols>
  <sheetData>
    <row r="1" spans="1:17">
      <c r="A1" s="456" t="s">
        <v>401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</row>
    <row r="2" spans="1:17">
      <c r="A2" s="34"/>
      <c r="B2" s="34"/>
      <c r="C2" s="72"/>
      <c r="D2" s="72"/>
      <c r="E2" s="72" t="s">
        <v>381</v>
      </c>
      <c r="F2" s="34"/>
      <c r="G2" s="34"/>
      <c r="H2" s="34"/>
      <c r="I2" s="34"/>
      <c r="J2" s="34"/>
      <c r="K2" s="34"/>
    </row>
    <row r="3" spans="1:17">
      <c r="A3" s="441" t="s">
        <v>20</v>
      </c>
      <c r="B3" s="33" t="s">
        <v>314</v>
      </c>
      <c r="C3" s="457" t="s">
        <v>159</v>
      </c>
      <c r="D3" s="458"/>
      <c r="E3" s="459" t="s">
        <v>160</v>
      </c>
      <c r="F3" s="460" t="s">
        <v>123</v>
      </c>
      <c r="G3" s="460"/>
      <c r="H3" s="460"/>
      <c r="I3" s="460"/>
      <c r="J3" s="460"/>
      <c r="K3" s="460"/>
      <c r="L3" s="457" t="s">
        <v>156</v>
      </c>
      <c r="M3" s="461"/>
      <c r="N3" s="461"/>
      <c r="O3" s="461"/>
      <c r="P3" s="461"/>
      <c r="Q3" s="458"/>
    </row>
    <row r="4" spans="1:17" ht="24">
      <c r="A4" s="441"/>
      <c r="B4" s="37" t="s">
        <v>132</v>
      </c>
      <c r="C4" s="64" t="s">
        <v>124</v>
      </c>
      <c r="D4" s="64" t="s">
        <v>205</v>
      </c>
      <c r="E4" s="459"/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23</v>
      </c>
      <c r="M4" s="33" t="s">
        <v>24</v>
      </c>
      <c r="N4" s="33" t="s">
        <v>25</v>
      </c>
      <c r="O4" s="33" t="s">
        <v>26</v>
      </c>
      <c r="P4" s="33" t="s">
        <v>27</v>
      </c>
      <c r="Q4" s="33" t="s">
        <v>28</v>
      </c>
    </row>
    <row r="5" spans="1:17" ht="15" customHeight="1">
      <c r="A5" s="466">
        <v>307</v>
      </c>
      <c r="B5" s="615" t="s">
        <v>289</v>
      </c>
      <c r="C5" s="310">
        <v>60</v>
      </c>
      <c r="D5" s="310">
        <v>80</v>
      </c>
      <c r="E5" s="311" t="s">
        <v>223</v>
      </c>
      <c r="F5" s="312">
        <v>48</v>
      </c>
      <c r="G5" s="312">
        <v>40</v>
      </c>
      <c r="H5" s="153">
        <v>5.6</v>
      </c>
      <c r="I5" s="153">
        <v>8.6999999999999993</v>
      </c>
      <c r="J5" s="153">
        <v>1.5</v>
      </c>
      <c r="K5" s="153">
        <v>106</v>
      </c>
      <c r="L5" s="312">
        <v>64</v>
      </c>
      <c r="M5" s="312">
        <v>53.3</v>
      </c>
      <c r="N5" s="313">
        <v>7.4</v>
      </c>
      <c r="O5" s="313">
        <v>11.6</v>
      </c>
      <c r="P5" s="313">
        <v>2</v>
      </c>
      <c r="Q5" s="313">
        <v>141.30000000000001</v>
      </c>
    </row>
    <row r="6" spans="1:17" ht="15" customHeight="1">
      <c r="A6" s="467"/>
      <c r="B6" s="616"/>
      <c r="C6" s="314"/>
      <c r="D6" s="314"/>
      <c r="E6" s="311" t="s">
        <v>51</v>
      </c>
      <c r="F6" s="312">
        <v>25</v>
      </c>
      <c r="G6" s="312">
        <v>25</v>
      </c>
      <c r="H6" s="315"/>
      <c r="I6" s="315"/>
      <c r="J6" s="315"/>
      <c r="K6" s="315"/>
      <c r="L6" s="312">
        <v>33</v>
      </c>
      <c r="M6" s="312">
        <v>33</v>
      </c>
      <c r="N6" s="315"/>
      <c r="O6" s="315"/>
      <c r="P6" s="315"/>
      <c r="Q6" s="315"/>
    </row>
    <row r="7" spans="1:17">
      <c r="A7" s="468"/>
      <c r="B7" s="617"/>
      <c r="C7" s="314"/>
      <c r="D7" s="314"/>
      <c r="E7" s="311" t="s">
        <v>176</v>
      </c>
      <c r="F7" s="312">
        <v>2.5</v>
      </c>
      <c r="G7" s="312">
        <v>2.5</v>
      </c>
      <c r="H7" s="315"/>
      <c r="I7" s="315"/>
      <c r="J7" s="315"/>
      <c r="K7" s="315"/>
      <c r="L7" s="312">
        <v>3.5</v>
      </c>
      <c r="M7" s="312">
        <v>3.5</v>
      </c>
      <c r="N7" s="315"/>
      <c r="O7" s="315"/>
      <c r="P7" s="315"/>
      <c r="Q7" s="315"/>
    </row>
    <row r="8" spans="1:17" ht="15" customHeight="1">
      <c r="A8" s="469">
        <v>264</v>
      </c>
      <c r="B8" s="596" t="s">
        <v>382</v>
      </c>
      <c r="C8" s="161">
        <v>150</v>
      </c>
      <c r="D8" s="161">
        <v>200</v>
      </c>
      <c r="E8" s="316" t="s">
        <v>383</v>
      </c>
      <c r="F8" s="317">
        <v>23</v>
      </c>
      <c r="G8" s="317">
        <v>23</v>
      </c>
      <c r="H8" s="318">
        <v>5.5</v>
      </c>
      <c r="I8" s="318">
        <v>5.6</v>
      </c>
      <c r="J8" s="318">
        <v>23.4</v>
      </c>
      <c r="K8" s="318">
        <v>182</v>
      </c>
      <c r="L8" s="317">
        <v>28</v>
      </c>
      <c r="M8" s="317">
        <v>28</v>
      </c>
      <c r="N8" s="318">
        <v>7.4</v>
      </c>
      <c r="O8" s="318">
        <v>7.4</v>
      </c>
      <c r="P8" s="318">
        <v>36.5</v>
      </c>
      <c r="Q8" s="318">
        <v>243</v>
      </c>
    </row>
    <row r="9" spans="1:17" ht="15" customHeight="1">
      <c r="A9" s="469"/>
      <c r="B9" s="596"/>
      <c r="C9" s="147"/>
      <c r="D9" s="147"/>
      <c r="E9" s="319" t="s">
        <v>51</v>
      </c>
      <c r="F9" s="317">
        <v>100</v>
      </c>
      <c r="G9" s="317">
        <v>100</v>
      </c>
      <c r="H9" s="320"/>
      <c r="I9" s="320"/>
      <c r="J9" s="320"/>
      <c r="K9" s="320"/>
      <c r="L9" s="317">
        <v>130</v>
      </c>
      <c r="M9" s="317">
        <v>130</v>
      </c>
      <c r="N9" s="320"/>
      <c r="O9" s="320"/>
      <c r="P9" s="320"/>
      <c r="Q9" s="320"/>
    </row>
    <row r="10" spans="1:17" ht="15" customHeight="1">
      <c r="A10" s="469"/>
      <c r="B10" s="596"/>
      <c r="C10" s="147"/>
      <c r="D10" s="147"/>
      <c r="E10" s="321" t="s">
        <v>32</v>
      </c>
      <c r="F10" s="322">
        <v>3.5</v>
      </c>
      <c r="G10" s="322">
        <v>3.5</v>
      </c>
      <c r="H10" s="320"/>
      <c r="I10" s="320"/>
      <c r="J10" s="320"/>
      <c r="K10" s="320"/>
      <c r="L10" s="322">
        <v>4.5</v>
      </c>
      <c r="M10" s="322">
        <v>4.5</v>
      </c>
      <c r="N10" s="320"/>
      <c r="O10" s="320"/>
      <c r="P10" s="320"/>
      <c r="Q10" s="320"/>
    </row>
    <row r="11" spans="1:17" ht="15" customHeight="1">
      <c r="A11" s="469"/>
      <c r="B11" s="596"/>
      <c r="C11" s="147"/>
      <c r="D11" s="147"/>
      <c r="E11" s="319" t="s">
        <v>52</v>
      </c>
      <c r="F11" s="322">
        <v>3.5</v>
      </c>
      <c r="G11" s="322">
        <v>3.5</v>
      </c>
      <c r="H11" s="320"/>
      <c r="I11" s="320"/>
      <c r="J11" s="320"/>
      <c r="K11" s="320"/>
      <c r="L11" s="322">
        <v>4.5</v>
      </c>
      <c r="M11" s="322">
        <v>4.5</v>
      </c>
      <c r="N11" s="320"/>
      <c r="O11" s="320"/>
      <c r="P11" s="320"/>
      <c r="Q11" s="320"/>
    </row>
    <row r="12" spans="1:17">
      <c r="A12" s="465">
        <v>493</v>
      </c>
      <c r="B12" s="643" t="s">
        <v>148</v>
      </c>
      <c r="C12" s="372">
        <v>200</v>
      </c>
      <c r="D12" s="372">
        <v>200</v>
      </c>
      <c r="E12" s="323" t="s">
        <v>31</v>
      </c>
      <c r="F12" s="324">
        <v>1</v>
      </c>
      <c r="G12" s="324">
        <v>1</v>
      </c>
      <c r="H12" s="325">
        <v>0.1</v>
      </c>
      <c r="I12" s="325">
        <v>0</v>
      </c>
      <c r="J12" s="169">
        <v>15</v>
      </c>
      <c r="K12" s="169">
        <v>60</v>
      </c>
      <c r="L12" s="324">
        <v>1</v>
      </c>
      <c r="M12" s="324">
        <v>1</v>
      </c>
      <c r="N12" s="326">
        <v>0.1</v>
      </c>
      <c r="O12" s="326">
        <v>0</v>
      </c>
      <c r="P12" s="195">
        <v>15</v>
      </c>
      <c r="Q12" s="195">
        <v>60</v>
      </c>
    </row>
    <row r="13" spans="1:17">
      <c r="A13" s="465"/>
      <c r="B13" s="643"/>
      <c r="C13" s="372"/>
      <c r="D13" s="372"/>
      <c r="E13" s="323" t="s">
        <v>32</v>
      </c>
      <c r="F13" s="324">
        <v>13</v>
      </c>
      <c r="G13" s="324">
        <v>13</v>
      </c>
      <c r="H13" s="327"/>
      <c r="I13" s="327"/>
      <c r="J13" s="328"/>
      <c r="K13" s="328"/>
      <c r="L13" s="324">
        <v>13</v>
      </c>
      <c r="M13" s="324">
        <v>13</v>
      </c>
      <c r="N13" s="326"/>
      <c r="O13" s="326"/>
      <c r="P13" s="195"/>
      <c r="Q13" s="195"/>
    </row>
    <row r="14" spans="1:17" ht="13.5" customHeight="1">
      <c r="A14" s="378">
        <v>111</v>
      </c>
      <c r="B14" s="586" t="s">
        <v>310</v>
      </c>
      <c r="C14" s="89">
        <v>40</v>
      </c>
      <c r="D14" s="89">
        <v>60</v>
      </c>
      <c r="E14" s="323" t="s">
        <v>311</v>
      </c>
      <c r="F14" s="324">
        <v>40</v>
      </c>
      <c r="G14" s="324">
        <v>40</v>
      </c>
      <c r="H14" s="325">
        <v>3</v>
      </c>
      <c r="I14" s="325">
        <v>1.1599999999999999</v>
      </c>
      <c r="J14" s="325">
        <v>20.5</v>
      </c>
      <c r="K14" s="325">
        <v>104</v>
      </c>
      <c r="L14" s="324">
        <v>60</v>
      </c>
      <c r="M14" s="324">
        <v>60</v>
      </c>
      <c r="N14" s="325">
        <v>4.5</v>
      </c>
      <c r="O14" s="325">
        <v>1.8</v>
      </c>
      <c r="P14" s="325">
        <v>30.8</v>
      </c>
      <c r="Q14" s="325">
        <v>137</v>
      </c>
    </row>
    <row r="15" spans="1:17">
      <c r="A15" s="370">
        <v>516</v>
      </c>
      <c r="B15" s="588" t="s">
        <v>405</v>
      </c>
      <c r="C15" s="310">
        <v>200</v>
      </c>
      <c r="D15" s="310">
        <v>200</v>
      </c>
      <c r="E15" s="589" t="s">
        <v>406</v>
      </c>
      <c r="F15" s="590">
        <v>206</v>
      </c>
      <c r="G15" s="590">
        <v>200</v>
      </c>
      <c r="H15" s="375">
        <v>5.8</v>
      </c>
      <c r="I15" s="375">
        <v>5</v>
      </c>
      <c r="J15" s="375">
        <v>8</v>
      </c>
      <c r="K15" s="375">
        <v>100</v>
      </c>
      <c r="L15" s="376">
        <v>206</v>
      </c>
      <c r="M15" s="374">
        <v>200</v>
      </c>
      <c r="N15" s="375">
        <v>5.8</v>
      </c>
      <c r="O15" s="375">
        <v>5</v>
      </c>
      <c r="P15" s="375">
        <v>8</v>
      </c>
      <c r="Q15" s="375">
        <v>100</v>
      </c>
    </row>
    <row r="16" spans="1:17">
      <c r="A16" s="342"/>
      <c r="B16" s="448" t="s">
        <v>157</v>
      </c>
      <c r="C16" s="449"/>
      <c r="D16" s="369"/>
      <c r="E16" s="299"/>
      <c r="F16" s="219"/>
      <c r="G16" s="219"/>
      <c r="H16" s="59">
        <f>SUM(H5:H15)</f>
        <v>20</v>
      </c>
      <c r="I16" s="59">
        <f t="shared" ref="I16:Q16" si="0">SUM(I5:I15)</f>
        <v>20.46</v>
      </c>
      <c r="J16" s="59">
        <f t="shared" si="0"/>
        <v>68.400000000000006</v>
      </c>
      <c r="K16" s="59">
        <f t="shared" si="0"/>
        <v>552</v>
      </c>
      <c r="L16" s="51"/>
      <c r="M16" s="51"/>
      <c r="N16" s="59">
        <f t="shared" si="0"/>
        <v>25.2</v>
      </c>
      <c r="O16" s="59">
        <f t="shared" si="0"/>
        <v>25.8</v>
      </c>
      <c r="P16" s="59">
        <f t="shared" si="0"/>
        <v>92.3</v>
      </c>
      <c r="Q16" s="59">
        <f t="shared" si="0"/>
        <v>681.3</v>
      </c>
    </row>
    <row r="17" spans="1:17">
      <c r="A17" s="450" t="s">
        <v>131</v>
      </c>
      <c r="B17" s="451"/>
      <c r="C17" s="451"/>
      <c r="D17" s="451"/>
      <c r="E17" s="451"/>
      <c r="F17" s="451"/>
      <c r="G17" s="452"/>
      <c r="H17" s="42"/>
      <c r="I17" s="42"/>
      <c r="J17" s="42"/>
      <c r="K17" s="42"/>
      <c r="L17" s="33"/>
      <c r="M17" s="33"/>
      <c r="N17" s="33"/>
      <c r="O17" s="33"/>
      <c r="P17" s="33"/>
      <c r="Q17" s="23"/>
    </row>
    <row r="18" spans="1:17" ht="15" customHeight="1">
      <c r="A18" s="469">
        <v>19</v>
      </c>
      <c r="B18" s="596" t="s">
        <v>257</v>
      </c>
      <c r="C18" s="161">
        <v>60</v>
      </c>
      <c r="D18" s="161">
        <v>100</v>
      </c>
      <c r="E18" s="597" t="s">
        <v>61</v>
      </c>
      <c r="F18" s="598">
        <v>34.200000000000003</v>
      </c>
      <c r="G18" s="598">
        <v>28.8</v>
      </c>
      <c r="H18" s="136">
        <v>0.5</v>
      </c>
      <c r="I18" s="136">
        <v>3.1</v>
      </c>
      <c r="J18" s="136">
        <v>2.1</v>
      </c>
      <c r="K18" s="136">
        <v>38.4</v>
      </c>
      <c r="L18" s="275">
        <v>57</v>
      </c>
      <c r="M18" s="275">
        <v>48</v>
      </c>
      <c r="N18" s="136">
        <v>0.9</v>
      </c>
      <c r="O18" s="136">
        <v>5.0999999999999996</v>
      </c>
      <c r="P18" s="136">
        <v>3.6</v>
      </c>
      <c r="Q18" s="136">
        <v>64</v>
      </c>
    </row>
    <row r="19" spans="1:17">
      <c r="A19" s="469"/>
      <c r="B19" s="596"/>
      <c r="C19" s="146"/>
      <c r="D19" s="146"/>
      <c r="E19" s="597" t="s">
        <v>62</v>
      </c>
      <c r="F19" s="598">
        <v>26.4</v>
      </c>
      <c r="G19" s="598">
        <v>21</v>
      </c>
      <c r="H19" s="136"/>
      <c r="I19" s="136"/>
      <c r="J19" s="136"/>
      <c r="K19" s="136"/>
      <c r="L19" s="275">
        <v>44</v>
      </c>
      <c r="M19" s="275">
        <v>35</v>
      </c>
      <c r="N19" s="135"/>
      <c r="O19" s="135"/>
      <c r="P19" s="135"/>
      <c r="Q19" s="135"/>
    </row>
    <row r="20" spans="1:17">
      <c r="A20" s="469"/>
      <c r="B20" s="596"/>
      <c r="C20" s="146"/>
      <c r="D20" s="146"/>
      <c r="E20" s="597" t="s">
        <v>35</v>
      </c>
      <c r="F20" s="598">
        <v>8.5</v>
      </c>
      <c r="G20" s="598">
        <v>7.2</v>
      </c>
      <c r="H20" s="136"/>
      <c r="I20" s="136"/>
      <c r="J20" s="136"/>
      <c r="K20" s="136"/>
      <c r="L20" s="275">
        <v>14</v>
      </c>
      <c r="M20" s="275">
        <v>12</v>
      </c>
      <c r="N20" s="135"/>
      <c r="O20" s="135"/>
      <c r="P20" s="135"/>
      <c r="Q20" s="135"/>
    </row>
    <row r="21" spans="1:17">
      <c r="A21" s="469"/>
      <c r="B21" s="596"/>
      <c r="C21" s="146"/>
      <c r="D21" s="146"/>
      <c r="E21" s="597" t="s">
        <v>38</v>
      </c>
      <c r="F21" s="598">
        <v>5.5</v>
      </c>
      <c r="G21" s="598">
        <v>5.5</v>
      </c>
      <c r="H21" s="136"/>
      <c r="I21" s="136"/>
      <c r="J21" s="136"/>
      <c r="K21" s="136"/>
      <c r="L21" s="275">
        <v>6</v>
      </c>
      <c r="M21" s="275">
        <v>6</v>
      </c>
      <c r="N21" s="135"/>
      <c r="O21" s="135"/>
      <c r="P21" s="135"/>
      <c r="Q21" s="135"/>
    </row>
    <row r="22" spans="1:17" ht="16.5" customHeight="1">
      <c r="A22" s="443" t="s">
        <v>250</v>
      </c>
      <c r="B22" s="724" t="s">
        <v>384</v>
      </c>
      <c r="C22" s="57" t="s">
        <v>136</v>
      </c>
      <c r="D22" s="57" t="s">
        <v>298</v>
      </c>
      <c r="E22" s="735" t="s">
        <v>29</v>
      </c>
      <c r="F22" s="219">
        <v>10</v>
      </c>
      <c r="G22" s="219">
        <v>10</v>
      </c>
      <c r="H22" s="55">
        <v>1.8</v>
      </c>
      <c r="I22" s="55">
        <v>3.4</v>
      </c>
      <c r="J22" s="55">
        <v>12.1</v>
      </c>
      <c r="K22" s="55">
        <v>86.1</v>
      </c>
      <c r="L22" s="272">
        <v>13</v>
      </c>
      <c r="M22" s="272">
        <v>13</v>
      </c>
      <c r="N22" s="55">
        <v>2.2999999999999998</v>
      </c>
      <c r="O22" s="55">
        <v>4.3</v>
      </c>
      <c r="P22" s="55">
        <v>15.1</v>
      </c>
      <c r="Q22" s="55">
        <v>108</v>
      </c>
    </row>
    <row r="23" spans="1:17">
      <c r="A23" s="444"/>
      <c r="B23" s="725"/>
      <c r="C23" s="57"/>
      <c r="D23" s="57"/>
      <c r="E23" s="735" t="s">
        <v>34</v>
      </c>
      <c r="F23" s="219">
        <v>80</v>
      </c>
      <c r="G23" s="219">
        <v>50</v>
      </c>
      <c r="H23" s="55"/>
      <c r="I23" s="55"/>
      <c r="J23" s="55"/>
      <c r="K23" s="55"/>
      <c r="L23" s="272">
        <v>100</v>
      </c>
      <c r="M23" s="272">
        <v>75</v>
      </c>
      <c r="N23" s="87"/>
      <c r="O23" s="87"/>
      <c r="P23" s="87"/>
      <c r="Q23" s="87"/>
    </row>
    <row r="24" spans="1:17">
      <c r="A24" s="444"/>
      <c r="B24" s="725"/>
      <c r="C24" s="57"/>
      <c r="D24" s="57"/>
      <c r="E24" s="735" t="s">
        <v>36</v>
      </c>
      <c r="F24" s="303">
        <v>10</v>
      </c>
      <c r="G24" s="303">
        <v>8</v>
      </c>
      <c r="H24" s="55"/>
      <c r="I24" s="55"/>
      <c r="J24" s="55"/>
      <c r="K24" s="55"/>
      <c r="L24" s="50">
        <v>12.5</v>
      </c>
      <c r="M24" s="272">
        <v>10</v>
      </c>
      <c r="N24" s="87"/>
      <c r="O24" s="87"/>
      <c r="P24" s="87"/>
      <c r="Q24" s="87"/>
    </row>
    <row r="25" spans="1:17" ht="14.25" customHeight="1">
      <c r="A25" s="444"/>
      <c r="B25" s="725"/>
      <c r="C25" s="57"/>
      <c r="D25" s="57"/>
      <c r="E25" s="735" t="s">
        <v>122</v>
      </c>
      <c r="F25" s="303">
        <v>1</v>
      </c>
      <c r="G25" s="303">
        <v>1</v>
      </c>
      <c r="H25" s="55"/>
      <c r="I25" s="55"/>
      <c r="J25" s="55"/>
      <c r="K25" s="55"/>
      <c r="L25" s="272">
        <v>1</v>
      </c>
      <c r="M25" s="272">
        <v>1</v>
      </c>
      <c r="N25" s="87"/>
      <c r="O25" s="87"/>
      <c r="P25" s="87"/>
      <c r="Q25" s="87"/>
    </row>
    <row r="26" spans="1:17">
      <c r="A26" s="444"/>
      <c r="B26" s="725"/>
      <c r="C26" s="57"/>
      <c r="D26" s="57"/>
      <c r="E26" s="735" t="s">
        <v>35</v>
      </c>
      <c r="F26" s="303">
        <v>12.2</v>
      </c>
      <c r="G26" s="303">
        <v>10</v>
      </c>
      <c r="H26" s="55"/>
      <c r="I26" s="55"/>
      <c r="J26" s="55"/>
      <c r="K26" s="55"/>
      <c r="L26" s="50">
        <v>15.25</v>
      </c>
      <c r="M26" s="50">
        <v>12.5</v>
      </c>
      <c r="N26" s="87"/>
      <c r="O26" s="87"/>
      <c r="P26" s="87"/>
      <c r="Q26" s="87"/>
    </row>
    <row r="27" spans="1:17">
      <c r="A27" s="444"/>
      <c r="B27" s="725"/>
      <c r="C27" s="57"/>
      <c r="D27" s="57"/>
      <c r="E27" s="735" t="s">
        <v>30</v>
      </c>
      <c r="F27" s="303">
        <v>2</v>
      </c>
      <c r="G27" s="303">
        <v>2</v>
      </c>
      <c r="H27" s="55"/>
      <c r="I27" s="55"/>
      <c r="J27" s="55"/>
      <c r="K27" s="55"/>
      <c r="L27" s="50">
        <v>2.5</v>
      </c>
      <c r="M27" s="50">
        <v>2.5</v>
      </c>
      <c r="N27" s="87"/>
      <c r="O27" s="87"/>
      <c r="P27" s="87"/>
      <c r="Q27" s="87"/>
    </row>
    <row r="28" spans="1:17">
      <c r="A28" s="445"/>
      <c r="B28" s="726"/>
      <c r="C28" s="56"/>
      <c r="D28" s="56"/>
      <c r="E28" s="193" t="s">
        <v>185</v>
      </c>
      <c r="F28" s="303">
        <v>24</v>
      </c>
      <c r="G28" s="303">
        <v>15</v>
      </c>
      <c r="H28" s="55"/>
      <c r="I28" s="55"/>
      <c r="J28" s="55"/>
      <c r="K28" s="55"/>
      <c r="L28" s="272">
        <v>40</v>
      </c>
      <c r="M28" s="272">
        <v>25</v>
      </c>
      <c r="N28" s="55"/>
      <c r="O28" s="55"/>
      <c r="P28" s="55"/>
      <c r="Q28" s="55"/>
    </row>
    <row r="29" spans="1:17" ht="15.75" customHeight="1">
      <c r="A29" s="465">
        <v>381</v>
      </c>
      <c r="B29" s="746" t="s">
        <v>140</v>
      </c>
      <c r="C29" s="73">
        <v>100</v>
      </c>
      <c r="D29" s="73">
        <v>100</v>
      </c>
      <c r="E29" s="150" t="s">
        <v>245</v>
      </c>
      <c r="F29" s="301">
        <v>116</v>
      </c>
      <c r="G29" s="301">
        <v>86</v>
      </c>
      <c r="H29" s="152">
        <v>17.8</v>
      </c>
      <c r="I29" s="152">
        <v>17.5</v>
      </c>
      <c r="J29" s="152">
        <v>14.3</v>
      </c>
      <c r="K29" s="153">
        <v>286</v>
      </c>
      <c r="L29" s="301">
        <v>116</v>
      </c>
      <c r="M29" s="301">
        <v>86</v>
      </c>
      <c r="N29" s="152">
        <v>17.8</v>
      </c>
      <c r="O29" s="152">
        <v>17.5</v>
      </c>
      <c r="P29" s="152">
        <v>14.3</v>
      </c>
      <c r="Q29" s="153">
        <v>286</v>
      </c>
    </row>
    <row r="30" spans="1:17">
      <c r="A30" s="465"/>
      <c r="B30" s="747"/>
      <c r="C30" s="73"/>
      <c r="D30" s="73"/>
      <c r="E30" s="150" t="s">
        <v>246</v>
      </c>
      <c r="F30" s="301">
        <v>16</v>
      </c>
      <c r="G30" s="301">
        <v>16</v>
      </c>
      <c r="H30" s="153"/>
      <c r="I30" s="153"/>
      <c r="J30" s="153"/>
      <c r="K30" s="153"/>
      <c r="L30" s="301">
        <v>16</v>
      </c>
      <c r="M30" s="301">
        <v>16</v>
      </c>
      <c r="N30" s="153"/>
      <c r="O30" s="153"/>
      <c r="P30" s="153"/>
      <c r="Q30" s="153"/>
    </row>
    <row r="31" spans="1:17">
      <c r="A31" s="465"/>
      <c r="B31" s="747"/>
      <c r="C31" s="73"/>
      <c r="D31" s="73"/>
      <c r="E31" s="150" t="s">
        <v>51</v>
      </c>
      <c r="F31" s="301">
        <v>23</v>
      </c>
      <c r="G31" s="301">
        <v>23</v>
      </c>
      <c r="H31" s="153"/>
      <c r="I31" s="153"/>
      <c r="J31" s="153"/>
      <c r="K31" s="153"/>
      <c r="L31" s="301">
        <v>23</v>
      </c>
      <c r="M31" s="301">
        <v>23</v>
      </c>
      <c r="N31" s="153"/>
      <c r="O31" s="153"/>
      <c r="P31" s="153"/>
      <c r="Q31" s="153"/>
    </row>
    <row r="32" spans="1:17">
      <c r="A32" s="465"/>
      <c r="B32" s="748"/>
      <c r="C32" s="89"/>
      <c r="D32" s="89"/>
      <c r="E32" s="155" t="s">
        <v>176</v>
      </c>
      <c r="F32" s="151">
        <v>7</v>
      </c>
      <c r="G32" s="151">
        <v>7</v>
      </c>
      <c r="H32" s="153"/>
      <c r="I32" s="153"/>
      <c r="J32" s="153"/>
      <c r="K32" s="153"/>
      <c r="L32" s="151">
        <v>7</v>
      </c>
      <c r="M32" s="151">
        <v>7</v>
      </c>
      <c r="N32" s="153"/>
      <c r="O32" s="153"/>
      <c r="P32" s="153"/>
      <c r="Q32" s="153"/>
    </row>
    <row r="33" spans="1:17">
      <c r="A33" s="463" t="s">
        <v>305</v>
      </c>
      <c r="B33" s="694" t="s">
        <v>304</v>
      </c>
      <c r="C33" s="224">
        <v>150</v>
      </c>
      <c r="D33" s="89">
        <v>180</v>
      </c>
      <c r="E33" s="139" t="s">
        <v>34</v>
      </c>
      <c r="F33" s="141">
        <v>64.5</v>
      </c>
      <c r="G33" s="269">
        <v>48</v>
      </c>
      <c r="H33" s="169">
        <v>2.7</v>
      </c>
      <c r="I33" s="169">
        <v>8</v>
      </c>
      <c r="J33" s="169">
        <v>12.6</v>
      </c>
      <c r="K33" s="169">
        <v>133</v>
      </c>
      <c r="L33" s="219">
        <v>77.400000000000006</v>
      </c>
      <c r="M33" s="50">
        <v>57.6</v>
      </c>
      <c r="N33" s="55">
        <v>3.3</v>
      </c>
      <c r="O33" s="55">
        <v>9.6</v>
      </c>
      <c r="P33" s="55">
        <v>15.1</v>
      </c>
      <c r="Q33" s="55">
        <v>160</v>
      </c>
    </row>
    <row r="34" spans="1:17">
      <c r="A34" s="464"/>
      <c r="B34" s="695"/>
      <c r="C34" s="89"/>
      <c r="D34" s="89"/>
      <c r="E34" s="139" t="s">
        <v>36</v>
      </c>
      <c r="F34" s="269">
        <v>30</v>
      </c>
      <c r="G34" s="269">
        <v>24</v>
      </c>
      <c r="H34" s="302"/>
      <c r="I34" s="302"/>
      <c r="J34" s="302"/>
      <c r="K34" s="302"/>
      <c r="L34" s="303">
        <v>36</v>
      </c>
      <c r="M34" s="50">
        <v>28.8</v>
      </c>
      <c r="N34" s="55"/>
      <c r="O34" s="55"/>
      <c r="P34" s="55"/>
      <c r="Q34" s="55"/>
    </row>
    <row r="35" spans="1:17">
      <c r="A35" s="464"/>
      <c r="B35" s="695"/>
      <c r="C35" s="89"/>
      <c r="D35" s="89"/>
      <c r="E35" s="139" t="s">
        <v>265</v>
      </c>
      <c r="F35" s="141">
        <v>37.5</v>
      </c>
      <c r="G35" s="269">
        <v>30</v>
      </c>
      <c r="H35" s="302"/>
      <c r="I35" s="302"/>
      <c r="J35" s="302"/>
      <c r="K35" s="302"/>
      <c r="L35" s="303">
        <v>45</v>
      </c>
      <c r="M35" s="272">
        <v>36</v>
      </c>
      <c r="N35" s="55"/>
      <c r="O35" s="55"/>
      <c r="P35" s="55"/>
      <c r="Q35" s="55"/>
    </row>
    <row r="36" spans="1:17">
      <c r="A36" s="464"/>
      <c r="B36" s="695"/>
      <c r="C36" s="89"/>
      <c r="D36" s="89"/>
      <c r="E36" s="139" t="s">
        <v>266</v>
      </c>
      <c r="F36" s="269">
        <v>36</v>
      </c>
      <c r="G36" s="269">
        <v>24</v>
      </c>
      <c r="H36" s="169"/>
      <c r="I36" s="169"/>
      <c r="J36" s="169"/>
      <c r="K36" s="169"/>
      <c r="L36" s="219">
        <v>43.2</v>
      </c>
      <c r="M36" s="50">
        <v>28.8</v>
      </c>
      <c r="N36" s="55"/>
      <c r="O36" s="55"/>
      <c r="P36" s="55"/>
      <c r="Q36" s="55"/>
    </row>
    <row r="37" spans="1:17">
      <c r="A37" s="464"/>
      <c r="B37" s="695"/>
      <c r="C37" s="89"/>
      <c r="D37" s="89"/>
      <c r="E37" s="139" t="s">
        <v>267</v>
      </c>
      <c r="F37" s="141">
        <v>11.3</v>
      </c>
      <c r="G37" s="141">
        <v>7.5</v>
      </c>
      <c r="H37" s="169"/>
      <c r="I37" s="169"/>
      <c r="J37" s="169"/>
      <c r="K37" s="169"/>
      <c r="L37" s="219">
        <v>13.5</v>
      </c>
      <c r="M37" s="50">
        <v>9</v>
      </c>
      <c r="N37" s="55"/>
      <c r="O37" s="55"/>
      <c r="P37" s="55"/>
      <c r="Q37" s="55"/>
    </row>
    <row r="38" spans="1:17">
      <c r="A38" s="464"/>
      <c r="B38" s="695"/>
      <c r="C38" s="89"/>
      <c r="D38" s="89"/>
      <c r="E38" s="139" t="s">
        <v>176</v>
      </c>
      <c r="F38" s="269">
        <v>6</v>
      </c>
      <c r="G38" s="269">
        <v>6</v>
      </c>
      <c r="H38" s="302"/>
      <c r="I38" s="302"/>
      <c r="J38" s="302"/>
      <c r="K38" s="302"/>
      <c r="L38" s="303">
        <v>7</v>
      </c>
      <c r="M38" s="272">
        <v>7</v>
      </c>
      <c r="N38" s="55"/>
      <c r="O38" s="55"/>
      <c r="P38" s="55"/>
      <c r="Q38" s="55"/>
    </row>
    <row r="39" spans="1:17" ht="15" customHeight="1">
      <c r="A39" s="464"/>
      <c r="B39" s="695"/>
      <c r="C39" s="89"/>
      <c r="D39" s="89"/>
      <c r="E39" s="171" t="s">
        <v>293</v>
      </c>
      <c r="F39" s="171"/>
      <c r="G39" s="214">
        <v>50</v>
      </c>
      <c r="H39" s="172"/>
      <c r="I39" s="172"/>
      <c r="J39" s="172"/>
      <c r="K39" s="172"/>
      <c r="L39" s="214"/>
      <c r="M39" s="214">
        <v>50</v>
      </c>
      <c r="N39" s="172"/>
      <c r="O39" s="172"/>
      <c r="P39" s="172"/>
      <c r="Q39" s="172"/>
    </row>
    <row r="40" spans="1:17">
      <c r="A40" s="464"/>
      <c r="B40" s="695"/>
      <c r="C40" s="89"/>
      <c r="D40" s="89"/>
      <c r="E40" s="139" t="s">
        <v>87</v>
      </c>
      <c r="F40" s="140">
        <v>1.3</v>
      </c>
      <c r="G40" s="140">
        <v>1.3</v>
      </c>
      <c r="H40" s="169"/>
      <c r="I40" s="169"/>
      <c r="J40" s="169"/>
      <c r="K40" s="169"/>
      <c r="L40" s="140">
        <v>1.3</v>
      </c>
      <c r="M40" s="140">
        <v>1.3</v>
      </c>
      <c r="N40" s="55"/>
      <c r="O40" s="55"/>
      <c r="P40" s="55"/>
      <c r="Q40" s="55"/>
    </row>
    <row r="41" spans="1:17">
      <c r="A41" s="464"/>
      <c r="B41" s="695"/>
      <c r="C41" s="89"/>
      <c r="D41" s="89"/>
      <c r="E41" s="139" t="s">
        <v>176</v>
      </c>
      <c r="F41" s="140">
        <v>1.2</v>
      </c>
      <c r="G41" s="140">
        <v>1.2</v>
      </c>
      <c r="H41" s="169"/>
      <c r="I41" s="169"/>
      <c r="J41" s="169"/>
      <c r="K41" s="169"/>
      <c r="L41" s="140">
        <v>1.2</v>
      </c>
      <c r="M41" s="140">
        <v>1.2</v>
      </c>
      <c r="N41" s="55"/>
      <c r="O41" s="55"/>
      <c r="P41" s="55"/>
      <c r="Q41" s="55"/>
    </row>
    <row r="42" spans="1:17">
      <c r="A42" s="464"/>
      <c r="B42" s="696"/>
      <c r="C42" s="89"/>
      <c r="D42" s="89"/>
      <c r="E42" s="139" t="s">
        <v>39</v>
      </c>
      <c r="F42" s="269">
        <v>13</v>
      </c>
      <c r="G42" s="269">
        <v>13</v>
      </c>
      <c r="H42" s="302"/>
      <c r="I42" s="302"/>
      <c r="J42" s="302"/>
      <c r="K42" s="302"/>
      <c r="L42" s="269">
        <v>13</v>
      </c>
      <c r="M42" s="269">
        <v>13</v>
      </c>
      <c r="N42" s="55"/>
      <c r="O42" s="55"/>
      <c r="P42" s="55"/>
      <c r="Q42" s="55"/>
    </row>
    <row r="43" spans="1:17">
      <c r="A43" s="473">
        <v>505</v>
      </c>
      <c r="B43" s="603" t="s">
        <v>275</v>
      </c>
      <c r="C43" s="179">
        <v>200</v>
      </c>
      <c r="D43" s="179">
        <v>200</v>
      </c>
      <c r="E43" s="139" t="s">
        <v>276</v>
      </c>
      <c r="F43" s="269">
        <v>25</v>
      </c>
      <c r="G43" s="269">
        <v>24</v>
      </c>
      <c r="H43" s="160">
        <v>0.2</v>
      </c>
      <c r="I43" s="160">
        <v>0.1</v>
      </c>
      <c r="J43" s="160">
        <v>21.5</v>
      </c>
      <c r="K43" s="160">
        <v>87</v>
      </c>
      <c r="L43" s="269">
        <v>25</v>
      </c>
      <c r="M43" s="269">
        <v>24</v>
      </c>
      <c r="N43" s="165">
        <v>0.2</v>
      </c>
      <c r="O43" s="165">
        <v>0.1</v>
      </c>
      <c r="P43" s="165">
        <v>21.5</v>
      </c>
      <c r="Q43" s="165">
        <v>87</v>
      </c>
    </row>
    <row r="44" spans="1:17">
      <c r="A44" s="473"/>
      <c r="B44" s="603"/>
      <c r="C44" s="183"/>
      <c r="D44" s="183"/>
      <c r="E44" s="139" t="s">
        <v>32</v>
      </c>
      <c r="F44" s="269">
        <v>13</v>
      </c>
      <c r="G44" s="269">
        <v>13</v>
      </c>
      <c r="H44" s="173"/>
      <c r="I44" s="173"/>
      <c r="J44" s="173"/>
      <c r="K44" s="173"/>
      <c r="L44" s="269">
        <v>13</v>
      </c>
      <c r="M44" s="269">
        <v>13</v>
      </c>
      <c r="N44" s="174"/>
      <c r="O44" s="174"/>
      <c r="P44" s="174"/>
      <c r="Q44" s="174"/>
    </row>
    <row r="45" spans="1:17">
      <c r="A45" s="473"/>
      <c r="B45" s="603"/>
      <c r="C45" s="183"/>
      <c r="D45" s="183"/>
      <c r="E45" s="139" t="s">
        <v>316</v>
      </c>
      <c r="F45" s="269">
        <v>6</v>
      </c>
      <c r="G45" s="269">
        <v>6</v>
      </c>
      <c r="H45" s="173"/>
      <c r="I45" s="173"/>
      <c r="J45" s="173"/>
      <c r="K45" s="173"/>
      <c r="L45" s="269">
        <v>6</v>
      </c>
      <c r="M45" s="269">
        <v>6</v>
      </c>
      <c r="N45" s="174"/>
      <c r="O45" s="174"/>
      <c r="P45" s="174"/>
      <c r="Q45" s="174"/>
    </row>
    <row r="46" spans="1:17">
      <c r="A46" s="473"/>
      <c r="B46" s="603"/>
      <c r="C46" s="183"/>
      <c r="D46" s="183"/>
      <c r="E46" s="139" t="s">
        <v>222</v>
      </c>
      <c r="F46" s="269">
        <v>180</v>
      </c>
      <c r="G46" s="269">
        <v>180</v>
      </c>
      <c r="H46" s="173"/>
      <c r="I46" s="173"/>
      <c r="J46" s="173"/>
      <c r="K46" s="173"/>
      <c r="L46" s="283">
        <v>180</v>
      </c>
      <c r="M46" s="283">
        <v>180</v>
      </c>
      <c r="N46" s="174"/>
      <c r="O46" s="174"/>
      <c r="P46" s="174"/>
      <c r="Q46" s="174"/>
    </row>
    <row r="47" spans="1:17" ht="13.5" customHeight="1">
      <c r="A47" s="73">
        <v>108</v>
      </c>
      <c r="B47" s="742" t="s">
        <v>147</v>
      </c>
      <c r="C47" s="57">
        <v>40</v>
      </c>
      <c r="D47" s="57">
        <v>50</v>
      </c>
      <c r="E47" s="299" t="s">
        <v>11</v>
      </c>
      <c r="F47" s="303">
        <v>40</v>
      </c>
      <c r="G47" s="303">
        <v>40</v>
      </c>
      <c r="H47" s="300">
        <v>3</v>
      </c>
      <c r="I47" s="300">
        <v>0.3</v>
      </c>
      <c r="J47" s="300">
        <v>19.600000000000001</v>
      </c>
      <c r="K47" s="300">
        <v>93</v>
      </c>
      <c r="L47" s="303">
        <v>50</v>
      </c>
      <c r="M47" s="303">
        <v>50</v>
      </c>
      <c r="N47" s="300">
        <v>3.8</v>
      </c>
      <c r="O47" s="300">
        <v>0.4</v>
      </c>
      <c r="P47" s="300">
        <v>24.6</v>
      </c>
      <c r="Q47" s="300">
        <v>117</v>
      </c>
    </row>
    <row r="48" spans="1:17">
      <c r="A48" s="73">
        <v>109</v>
      </c>
      <c r="B48" s="742" t="s">
        <v>154</v>
      </c>
      <c r="C48" s="57">
        <v>50</v>
      </c>
      <c r="D48" s="57">
        <v>70</v>
      </c>
      <c r="E48" s="299" t="s">
        <v>15</v>
      </c>
      <c r="F48" s="303">
        <v>50</v>
      </c>
      <c r="G48" s="303">
        <v>50</v>
      </c>
      <c r="H48" s="300">
        <v>3.3</v>
      </c>
      <c r="I48" s="300">
        <v>0.6</v>
      </c>
      <c r="J48" s="300">
        <v>16.7</v>
      </c>
      <c r="K48" s="300">
        <v>87</v>
      </c>
      <c r="L48" s="303">
        <v>70</v>
      </c>
      <c r="M48" s="303">
        <v>70</v>
      </c>
      <c r="N48" s="300">
        <v>4.5999999999999996</v>
      </c>
      <c r="O48" s="300">
        <v>0.8</v>
      </c>
      <c r="P48" s="300">
        <v>23.4</v>
      </c>
      <c r="Q48" s="300">
        <v>121</v>
      </c>
    </row>
    <row r="49" spans="1:17">
      <c r="A49" s="372">
        <v>112</v>
      </c>
      <c r="B49" s="587" t="s">
        <v>130</v>
      </c>
      <c r="C49" s="90">
        <v>80</v>
      </c>
      <c r="D49" s="89">
        <v>80</v>
      </c>
      <c r="E49" s="323" t="s">
        <v>58</v>
      </c>
      <c r="F49" s="324">
        <v>140</v>
      </c>
      <c r="G49" s="324">
        <v>140</v>
      </c>
      <c r="H49" s="325">
        <v>0.5</v>
      </c>
      <c r="I49" s="325">
        <v>0.5</v>
      </c>
      <c r="J49" s="325">
        <v>13.7</v>
      </c>
      <c r="K49" s="325">
        <v>66.2</v>
      </c>
      <c r="L49" s="324">
        <v>140</v>
      </c>
      <c r="M49" s="324">
        <v>140</v>
      </c>
      <c r="N49" s="325">
        <v>0.5</v>
      </c>
      <c r="O49" s="325">
        <v>0.5</v>
      </c>
      <c r="P49" s="325">
        <v>13.7</v>
      </c>
      <c r="Q49" s="325">
        <v>66.2</v>
      </c>
    </row>
    <row r="50" spans="1:17">
      <c r="A50" s="342"/>
      <c r="B50" s="354" t="s">
        <v>179</v>
      </c>
      <c r="C50" s="299"/>
      <c r="D50" s="299"/>
      <c r="E50" s="299"/>
      <c r="F50" s="328"/>
      <c r="G50" s="328"/>
      <c r="H50" s="51">
        <f>SUM(H18:H48)</f>
        <v>29.3</v>
      </c>
      <c r="I50" s="51">
        <f t="shared" ref="I50:Q50" si="1">SUM(I18:I48)</f>
        <v>33</v>
      </c>
      <c r="J50" s="51">
        <f t="shared" si="1"/>
        <v>98.9</v>
      </c>
      <c r="K50" s="51">
        <f t="shared" si="1"/>
        <v>810.5</v>
      </c>
      <c r="L50" s="51"/>
      <c r="M50" s="51"/>
      <c r="N50" s="51">
        <f t="shared" si="1"/>
        <v>32.9</v>
      </c>
      <c r="O50" s="51">
        <f t="shared" si="1"/>
        <v>37.799999999999997</v>
      </c>
      <c r="P50" s="51">
        <f t="shared" si="1"/>
        <v>117.6</v>
      </c>
      <c r="Q50" s="59">
        <f t="shared" si="1"/>
        <v>943</v>
      </c>
    </row>
    <row r="51" spans="1:17">
      <c r="A51" s="342"/>
      <c r="B51" s="354" t="s">
        <v>158</v>
      </c>
      <c r="C51" s="299"/>
      <c r="D51" s="299"/>
      <c r="E51" s="299"/>
      <c r="F51" s="328"/>
      <c r="G51" s="328"/>
      <c r="H51" s="69">
        <f>H50+H16</f>
        <v>49.3</v>
      </c>
      <c r="I51" s="69">
        <f>I50+I16</f>
        <v>53.46</v>
      </c>
      <c r="J51" s="69">
        <f>J50+J16</f>
        <v>167.3</v>
      </c>
      <c r="K51" s="69">
        <f>K50+K16</f>
        <v>1362.5</v>
      </c>
      <c r="L51" s="42"/>
      <c r="M51" s="42"/>
      <c r="N51" s="59">
        <f>N50+N16</f>
        <v>58.099999999999994</v>
      </c>
      <c r="O51" s="59">
        <f>O50+O16</f>
        <v>63.599999999999994</v>
      </c>
      <c r="P51" s="59">
        <f>P50+P16</f>
        <v>209.89999999999998</v>
      </c>
      <c r="Q51" s="59">
        <f>Q50+Q16</f>
        <v>1624.3</v>
      </c>
    </row>
    <row r="52" spans="1:17" ht="15" customHeight="1">
      <c r="A52" s="743" t="s">
        <v>137</v>
      </c>
      <c r="B52" s="744"/>
      <c r="C52" s="744"/>
      <c r="D52" s="744"/>
      <c r="E52" s="745"/>
      <c r="F52" s="342"/>
      <c r="G52" s="342"/>
      <c r="H52" s="33"/>
      <c r="I52" s="33"/>
      <c r="J52" s="33"/>
      <c r="K52" s="33"/>
      <c r="L52" s="33"/>
      <c r="M52" s="33"/>
      <c r="N52" s="33"/>
      <c r="O52" s="33"/>
      <c r="P52" s="33"/>
      <c r="Q52" s="23"/>
    </row>
    <row r="53" spans="1:17" ht="14.45" customHeight="1">
      <c r="A53" s="465">
        <v>5</v>
      </c>
      <c r="B53" s="700" t="s">
        <v>416</v>
      </c>
      <c r="C53" s="57">
        <v>100</v>
      </c>
      <c r="D53" s="57"/>
      <c r="E53" s="193" t="s">
        <v>33</v>
      </c>
      <c r="F53" s="303">
        <v>60</v>
      </c>
      <c r="G53" s="303">
        <v>48</v>
      </c>
      <c r="H53" s="272">
        <v>2.2999999999999998</v>
      </c>
      <c r="I53" s="384">
        <v>11</v>
      </c>
      <c r="J53" s="384">
        <v>3.9</v>
      </c>
      <c r="K53" s="384">
        <v>124</v>
      </c>
      <c r="L53" s="33"/>
      <c r="M53" s="33"/>
      <c r="N53" s="33"/>
      <c r="O53" s="33"/>
      <c r="P53" s="33"/>
      <c r="Q53" s="23"/>
    </row>
    <row r="54" spans="1:17" ht="14.45" customHeight="1">
      <c r="A54" s="465"/>
      <c r="B54" s="700"/>
      <c r="C54" s="57"/>
      <c r="D54" s="57"/>
      <c r="E54" s="193" t="s">
        <v>61</v>
      </c>
      <c r="F54" s="303">
        <v>23</v>
      </c>
      <c r="G54" s="303">
        <v>20</v>
      </c>
      <c r="H54" s="272"/>
      <c r="I54" s="42"/>
      <c r="J54" s="42"/>
      <c r="K54" s="42"/>
      <c r="L54" s="33"/>
      <c r="M54" s="33"/>
      <c r="N54" s="33"/>
      <c r="O54" s="33"/>
      <c r="P54" s="33"/>
      <c r="Q54" s="23"/>
    </row>
    <row r="55" spans="1:17" ht="14.45" customHeight="1">
      <c r="A55" s="465"/>
      <c r="B55" s="700"/>
      <c r="C55" s="57"/>
      <c r="D55" s="57"/>
      <c r="E55" s="193" t="s">
        <v>413</v>
      </c>
      <c r="F55" s="303">
        <v>24</v>
      </c>
      <c r="G55" s="303">
        <v>20</v>
      </c>
      <c r="H55" s="272"/>
      <c r="I55" s="42"/>
      <c r="J55" s="42"/>
      <c r="K55" s="42"/>
      <c r="L55" s="33"/>
      <c r="M55" s="33"/>
      <c r="N55" s="33"/>
      <c r="O55" s="33"/>
      <c r="P55" s="33"/>
      <c r="Q55" s="23"/>
    </row>
    <row r="56" spans="1:17" ht="14.45" customHeight="1">
      <c r="A56" s="465"/>
      <c r="B56" s="700"/>
      <c r="C56" s="57"/>
      <c r="D56" s="57"/>
      <c r="E56" s="193" t="s">
        <v>223</v>
      </c>
      <c r="F56" s="303">
        <v>9.6</v>
      </c>
      <c r="G56" s="303">
        <v>8</v>
      </c>
      <c r="H56" s="272"/>
      <c r="I56" s="42"/>
      <c r="J56" s="42"/>
      <c r="K56" s="42"/>
      <c r="L56" s="33"/>
      <c r="M56" s="33"/>
      <c r="N56" s="33"/>
      <c r="O56" s="33"/>
      <c r="P56" s="33"/>
      <c r="Q56" s="23"/>
    </row>
    <row r="57" spans="1:17" ht="14.45" customHeight="1">
      <c r="A57" s="465"/>
      <c r="B57" s="700"/>
      <c r="C57" s="57"/>
      <c r="D57" s="57"/>
      <c r="E57" s="193" t="s">
        <v>414</v>
      </c>
      <c r="F57" s="303">
        <v>0.1</v>
      </c>
      <c r="G57" s="303">
        <v>0.1</v>
      </c>
      <c r="H57" s="272"/>
      <c r="I57" s="42"/>
      <c r="J57" s="42"/>
      <c r="K57" s="42"/>
      <c r="L57" s="33"/>
      <c r="M57" s="33"/>
      <c r="N57" s="33"/>
      <c r="O57" s="33"/>
      <c r="P57" s="33"/>
      <c r="Q57" s="23"/>
    </row>
    <row r="58" spans="1:17" ht="15" customHeight="1">
      <c r="A58" s="465"/>
      <c r="B58" s="700"/>
      <c r="C58" s="57"/>
      <c r="D58" s="57"/>
      <c r="E58" s="193" t="s">
        <v>177</v>
      </c>
      <c r="F58" s="303">
        <v>10</v>
      </c>
      <c r="G58" s="303">
        <v>10</v>
      </c>
      <c r="H58" s="272"/>
      <c r="I58" s="42"/>
      <c r="J58" s="42"/>
      <c r="K58" s="42"/>
      <c r="L58" s="33"/>
      <c r="M58" s="33"/>
      <c r="N58" s="33"/>
      <c r="O58" s="33"/>
      <c r="P58" s="33"/>
      <c r="Q58" s="23"/>
    </row>
    <row r="59" spans="1:17">
      <c r="A59" s="465">
        <v>65</v>
      </c>
      <c r="B59" s="443" t="s">
        <v>415</v>
      </c>
      <c r="C59" s="73">
        <v>100</v>
      </c>
      <c r="D59" s="73"/>
      <c r="E59" s="342" t="s">
        <v>34</v>
      </c>
      <c r="F59" s="303">
        <v>72</v>
      </c>
      <c r="G59" s="303">
        <v>54</v>
      </c>
      <c r="H59" s="384">
        <v>3.1</v>
      </c>
      <c r="I59" s="382">
        <v>11.4</v>
      </c>
      <c r="J59" s="382">
        <v>9.8000000000000007</v>
      </c>
      <c r="K59" s="382">
        <v>154</v>
      </c>
      <c r="L59" s="33"/>
      <c r="M59" s="33"/>
      <c r="N59" s="33"/>
      <c r="O59" s="33"/>
      <c r="P59" s="33"/>
      <c r="Q59" s="23"/>
    </row>
    <row r="60" spans="1:17">
      <c r="A60" s="465"/>
      <c r="B60" s="444"/>
      <c r="C60" s="73"/>
      <c r="D60" s="73"/>
      <c r="E60" s="342" t="s">
        <v>35</v>
      </c>
      <c r="F60" s="303">
        <v>10</v>
      </c>
      <c r="G60" s="303">
        <v>8</v>
      </c>
      <c r="H60" s="272"/>
      <c r="I60" s="33"/>
      <c r="J60" s="33"/>
      <c r="K60" s="33"/>
      <c r="L60" s="33"/>
      <c r="M60" s="33"/>
      <c r="N60" s="33"/>
      <c r="O60" s="33"/>
      <c r="P60" s="33"/>
      <c r="Q60" s="23"/>
    </row>
    <row r="61" spans="1:17">
      <c r="A61" s="465"/>
      <c r="B61" s="444"/>
      <c r="C61" s="73"/>
      <c r="D61" s="73"/>
      <c r="E61" s="342" t="s">
        <v>267</v>
      </c>
      <c r="F61" s="303">
        <v>30</v>
      </c>
      <c r="G61" s="303">
        <v>20</v>
      </c>
      <c r="H61" s="272"/>
      <c r="I61" s="33"/>
      <c r="J61" s="33"/>
      <c r="K61" s="33"/>
      <c r="L61" s="33"/>
      <c r="M61" s="33"/>
      <c r="N61" s="33"/>
      <c r="O61" s="33"/>
      <c r="P61" s="33"/>
      <c r="Q61" s="23"/>
    </row>
    <row r="62" spans="1:17">
      <c r="A62" s="465"/>
      <c r="B62" s="444"/>
      <c r="C62" s="73"/>
      <c r="D62" s="73"/>
      <c r="E62" s="342" t="s">
        <v>223</v>
      </c>
      <c r="F62" s="303">
        <v>12</v>
      </c>
      <c r="G62" s="303">
        <v>10</v>
      </c>
      <c r="H62" s="272"/>
      <c r="I62" s="33"/>
      <c r="J62" s="33"/>
      <c r="K62" s="33"/>
      <c r="L62" s="33"/>
      <c r="M62" s="33"/>
      <c r="N62" s="33"/>
      <c r="O62" s="33"/>
      <c r="P62" s="33"/>
      <c r="Q62" s="23"/>
    </row>
    <row r="63" spans="1:17">
      <c r="A63" s="465"/>
      <c r="B63" s="445"/>
      <c r="C63" s="73"/>
      <c r="D63" s="73"/>
      <c r="E63" s="342" t="s">
        <v>239</v>
      </c>
      <c r="F63" s="303">
        <v>10</v>
      </c>
      <c r="G63" s="303">
        <v>10</v>
      </c>
      <c r="H63" s="272"/>
      <c r="I63" s="33"/>
      <c r="J63" s="33"/>
      <c r="K63" s="33"/>
      <c r="L63" s="33"/>
      <c r="M63" s="33"/>
      <c r="N63" s="33"/>
      <c r="O63" s="33"/>
      <c r="P63" s="33"/>
      <c r="Q63" s="23"/>
    </row>
    <row r="64" spans="1:17">
      <c r="A64" s="465">
        <v>381</v>
      </c>
      <c r="B64" s="465" t="s">
        <v>417</v>
      </c>
      <c r="C64" s="73">
        <v>100</v>
      </c>
      <c r="D64" s="73"/>
      <c r="E64" s="342" t="s">
        <v>40</v>
      </c>
      <c r="F64" s="303">
        <v>86</v>
      </c>
      <c r="G64" s="303">
        <v>86</v>
      </c>
      <c r="H64" s="152">
        <v>17.8</v>
      </c>
      <c r="I64" s="152">
        <v>17.5</v>
      </c>
      <c r="J64" s="152">
        <v>14.3</v>
      </c>
      <c r="K64" s="153">
        <v>286</v>
      </c>
      <c r="L64" s="33"/>
      <c r="M64" s="33"/>
      <c r="N64" s="33"/>
      <c r="O64" s="33"/>
      <c r="P64" s="33"/>
      <c r="Q64" s="23"/>
    </row>
    <row r="65" spans="1:17">
      <c r="A65" s="465"/>
      <c r="B65" s="465"/>
      <c r="C65" s="73"/>
      <c r="D65" s="73"/>
      <c r="E65" s="342" t="s">
        <v>11</v>
      </c>
      <c r="F65" s="303">
        <v>19</v>
      </c>
      <c r="G65" s="303">
        <v>19</v>
      </c>
      <c r="H65" s="33"/>
      <c r="I65" s="33"/>
      <c r="J65" s="33"/>
      <c r="K65" s="33"/>
      <c r="L65" s="33"/>
      <c r="M65" s="33"/>
      <c r="N65" s="33"/>
      <c r="O65" s="33"/>
      <c r="P65" s="33"/>
      <c r="Q65" s="23"/>
    </row>
    <row r="66" spans="1:17">
      <c r="A66" s="465"/>
      <c r="B66" s="465"/>
      <c r="C66" s="73"/>
      <c r="D66" s="73"/>
      <c r="E66" s="342" t="s">
        <v>46</v>
      </c>
      <c r="F66" s="303">
        <v>11</v>
      </c>
      <c r="G66" s="303">
        <v>11</v>
      </c>
      <c r="H66" s="33"/>
      <c r="I66" s="33"/>
      <c r="J66" s="33"/>
      <c r="K66" s="33"/>
      <c r="L66" s="33"/>
      <c r="M66" s="33"/>
      <c r="N66" s="33"/>
      <c r="O66" s="33"/>
      <c r="P66" s="33"/>
      <c r="Q66" s="23"/>
    </row>
    <row r="67" spans="1:17">
      <c r="A67" s="465"/>
      <c r="B67" s="465"/>
      <c r="C67" s="73"/>
      <c r="D67" s="73"/>
      <c r="E67" s="342" t="s">
        <v>30</v>
      </c>
      <c r="F67" s="303">
        <v>7</v>
      </c>
      <c r="G67" s="303">
        <v>7</v>
      </c>
      <c r="H67" s="33"/>
      <c r="I67" s="33"/>
      <c r="J67" s="33"/>
      <c r="K67" s="33"/>
      <c r="L67" s="33"/>
      <c r="M67" s="33"/>
      <c r="N67" s="33"/>
      <c r="O67" s="33"/>
      <c r="P67" s="33"/>
      <c r="Q67" s="23"/>
    </row>
    <row r="68" spans="1:17" ht="12.6" customHeight="1">
      <c r="A68" s="465">
        <v>390</v>
      </c>
      <c r="B68" s="685" t="s">
        <v>422</v>
      </c>
      <c r="C68" s="73">
        <v>110</v>
      </c>
      <c r="D68" s="73"/>
      <c r="E68" s="342" t="s">
        <v>81</v>
      </c>
      <c r="F68" s="749">
        <v>124</v>
      </c>
      <c r="G68" s="749">
        <v>103</v>
      </c>
      <c r="H68" s="386">
        <v>18</v>
      </c>
      <c r="I68" s="383">
        <v>13.8</v>
      </c>
      <c r="J68" s="383">
        <v>4.3</v>
      </c>
      <c r="K68" s="383">
        <v>213</v>
      </c>
      <c r="L68" s="33"/>
      <c r="M68" s="33"/>
      <c r="N68" s="33"/>
      <c r="O68" s="33"/>
      <c r="P68" s="33"/>
      <c r="Q68" s="23"/>
    </row>
    <row r="69" spans="1:17">
      <c r="A69" s="465"/>
      <c r="B69" s="685"/>
      <c r="C69" s="73"/>
      <c r="D69" s="73"/>
      <c r="E69" s="342" t="s">
        <v>239</v>
      </c>
      <c r="F69" s="749">
        <v>9</v>
      </c>
      <c r="G69" s="749">
        <v>9</v>
      </c>
      <c r="H69" s="358"/>
      <c r="I69" s="266"/>
      <c r="J69" s="266"/>
      <c r="K69" s="266"/>
      <c r="L69" s="33"/>
      <c r="M69" s="33"/>
      <c r="N69" s="33"/>
      <c r="O69" s="33"/>
      <c r="P69" s="33"/>
      <c r="Q69" s="23"/>
    </row>
    <row r="70" spans="1:17">
      <c r="A70" s="465"/>
      <c r="B70" s="685"/>
      <c r="C70" s="73"/>
      <c r="D70" s="73"/>
      <c r="E70" s="342" t="s">
        <v>423</v>
      </c>
      <c r="F70" s="749"/>
      <c r="G70" s="749">
        <v>70</v>
      </c>
      <c r="H70" s="358"/>
      <c r="I70" s="266"/>
      <c r="J70" s="266"/>
      <c r="K70" s="266"/>
      <c r="L70" s="33"/>
      <c r="M70" s="33"/>
      <c r="N70" s="33"/>
      <c r="O70" s="33"/>
      <c r="P70" s="33"/>
      <c r="Q70" s="23"/>
    </row>
    <row r="71" spans="1:17">
      <c r="A71" s="465"/>
      <c r="B71" s="685"/>
      <c r="C71" s="73"/>
      <c r="D71" s="73"/>
      <c r="E71" s="342" t="s">
        <v>79</v>
      </c>
      <c r="F71" s="749">
        <v>40</v>
      </c>
      <c r="G71" s="749">
        <v>40</v>
      </c>
      <c r="H71" s="358"/>
      <c r="I71" s="266"/>
      <c r="J71" s="266"/>
      <c r="K71" s="266"/>
      <c r="L71" s="33"/>
      <c r="M71" s="33"/>
      <c r="N71" s="33"/>
      <c r="O71" s="33"/>
      <c r="P71" s="33"/>
      <c r="Q71" s="23"/>
    </row>
    <row r="72" spans="1:17">
      <c r="A72" s="465">
        <v>429</v>
      </c>
      <c r="B72" s="685" t="s">
        <v>358</v>
      </c>
      <c r="C72" s="73">
        <v>180</v>
      </c>
      <c r="D72" s="73"/>
      <c r="E72" s="342" t="s">
        <v>49</v>
      </c>
      <c r="F72" s="303">
        <v>82.8</v>
      </c>
      <c r="G72" s="303">
        <v>82.8</v>
      </c>
      <c r="H72" s="87">
        <v>3.7</v>
      </c>
      <c r="I72" s="87">
        <v>7.92</v>
      </c>
      <c r="J72" s="87">
        <v>19.600000000000001</v>
      </c>
      <c r="K72" s="55">
        <v>165</v>
      </c>
      <c r="L72" s="33"/>
      <c r="M72" s="33"/>
      <c r="N72" s="33"/>
      <c r="O72" s="33"/>
      <c r="P72" s="33"/>
      <c r="Q72" s="23"/>
    </row>
    <row r="73" spans="1:17">
      <c r="A73" s="465"/>
      <c r="B73" s="685"/>
      <c r="C73" s="73"/>
      <c r="D73" s="73"/>
      <c r="E73" s="342" t="s">
        <v>30</v>
      </c>
      <c r="F73" s="303">
        <v>8.1</v>
      </c>
      <c r="G73" s="303">
        <v>8.1</v>
      </c>
      <c r="H73" s="272"/>
      <c r="I73" s="33"/>
      <c r="J73" s="33"/>
      <c r="K73" s="33"/>
      <c r="L73" s="33"/>
      <c r="M73" s="33"/>
      <c r="N73" s="33"/>
      <c r="O73" s="33"/>
      <c r="P73" s="33"/>
      <c r="Q73" s="23"/>
    </row>
  </sheetData>
  <mergeCells count="35">
    <mergeCell ref="B16:C16"/>
    <mergeCell ref="A17:G17"/>
    <mergeCell ref="A1:N1"/>
    <mergeCell ref="A3:A4"/>
    <mergeCell ref="C3:D3"/>
    <mergeCell ref="E3:E4"/>
    <mergeCell ref="F3:K3"/>
    <mergeCell ref="L3:Q3"/>
    <mergeCell ref="A52:E52"/>
    <mergeCell ref="A53:A58"/>
    <mergeCell ref="B53:B58"/>
    <mergeCell ref="A43:A46"/>
    <mergeCell ref="B43:B46"/>
    <mergeCell ref="A72:A73"/>
    <mergeCell ref="B72:B73"/>
    <mergeCell ref="A12:A13"/>
    <mergeCell ref="B12:B13"/>
    <mergeCell ref="A5:A7"/>
    <mergeCell ref="B5:B7"/>
    <mergeCell ref="A8:A11"/>
    <mergeCell ref="B8:B11"/>
    <mergeCell ref="A22:A28"/>
    <mergeCell ref="B22:B28"/>
    <mergeCell ref="A59:A63"/>
    <mergeCell ref="B59:B63"/>
    <mergeCell ref="A64:A67"/>
    <mergeCell ref="B64:B67"/>
    <mergeCell ref="A68:A71"/>
    <mergeCell ref="B68:B71"/>
    <mergeCell ref="A18:A21"/>
    <mergeCell ref="B18:B21"/>
    <mergeCell ref="B29:B32"/>
    <mergeCell ref="A29:A32"/>
    <mergeCell ref="A33:A42"/>
    <mergeCell ref="B33:B42"/>
  </mergeCells>
  <pageMargins left="0.31496062992125984" right="0.31496062992125984" top="0.55118110236220474" bottom="0.55118110236220474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5"/>
  <sheetViews>
    <sheetView workbookViewId="0">
      <selection activeCell="B5" sqref="A5:G75"/>
    </sheetView>
  </sheetViews>
  <sheetFormatPr defaultColWidth="9.140625" defaultRowHeight="15"/>
  <cols>
    <col min="1" max="1" width="5.28515625" style="22" customWidth="1"/>
    <col min="2" max="2" width="22.42578125" style="22" customWidth="1"/>
    <col min="3" max="4" width="6.7109375" style="22" customWidth="1"/>
    <col min="5" max="5" width="20.5703125" style="22" customWidth="1"/>
    <col min="6" max="17" width="6.5703125" style="22" customWidth="1"/>
    <col min="18" max="16384" width="9.140625" style="22"/>
  </cols>
  <sheetData>
    <row r="1" spans="1:17">
      <c r="A1" s="456" t="s">
        <v>401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</row>
    <row r="2" spans="1:17">
      <c r="A2" s="34"/>
      <c r="B2" s="34"/>
      <c r="C2" s="72"/>
      <c r="D2" s="72"/>
      <c r="E2" s="72" t="s">
        <v>161</v>
      </c>
      <c r="F2" s="34"/>
      <c r="G2" s="34"/>
      <c r="H2" s="34"/>
      <c r="I2" s="34"/>
      <c r="J2" s="34"/>
      <c r="K2" s="34"/>
    </row>
    <row r="3" spans="1:17">
      <c r="A3" s="441" t="s">
        <v>20</v>
      </c>
      <c r="B3" s="33" t="s">
        <v>314</v>
      </c>
      <c r="C3" s="457" t="s">
        <v>159</v>
      </c>
      <c r="D3" s="458"/>
      <c r="E3" s="459" t="s">
        <v>160</v>
      </c>
      <c r="F3" s="460" t="s">
        <v>123</v>
      </c>
      <c r="G3" s="460"/>
      <c r="H3" s="460"/>
      <c r="I3" s="460"/>
      <c r="J3" s="460"/>
      <c r="K3" s="460"/>
      <c r="L3" s="457" t="s">
        <v>156</v>
      </c>
      <c r="M3" s="461"/>
      <c r="N3" s="461"/>
      <c r="O3" s="461"/>
      <c r="P3" s="461"/>
      <c r="Q3" s="458"/>
    </row>
    <row r="4" spans="1:17" ht="24">
      <c r="A4" s="441"/>
      <c r="B4" s="37" t="s">
        <v>132</v>
      </c>
      <c r="C4" s="64" t="s">
        <v>124</v>
      </c>
      <c r="D4" s="64" t="s">
        <v>205</v>
      </c>
      <c r="E4" s="459"/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23</v>
      </c>
      <c r="M4" s="33" t="s">
        <v>24</v>
      </c>
      <c r="N4" s="33" t="s">
        <v>25</v>
      </c>
      <c r="O4" s="33" t="s">
        <v>26</v>
      </c>
      <c r="P4" s="33" t="s">
        <v>27</v>
      </c>
      <c r="Q4" s="33" t="s">
        <v>28</v>
      </c>
    </row>
    <row r="5" spans="1:17" ht="15" customHeight="1">
      <c r="A5" s="465">
        <v>266</v>
      </c>
      <c r="B5" s="700" t="s">
        <v>367</v>
      </c>
      <c r="C5" s="89">
        <v>150</v>
      </c>
      <c r="D5" s="89">
        <v>200</v>
      </c>
      <c r="E5" s="323" t="s">
        <v>368</v>
      </c>
      <c r="F5" s="341">
        <v>23</v>
      </c>
      <c r="G5" s="341">
        <v>23</v>
      </c>
      <c r="H5" s="53">
        <v>4.5</v>
      </c>
      <c r="I5" s="53">
        <v>6.7</v>
      </c>
      <c r="J5" s="53">
        <v>47.7</v>
      </c>
      <c r="K5" s="53">
        <v>171</v>
      </c>
      <c r="L5" s="280">
        <v>28</v>
      </c>
      <c r="M5" s="280">
        <v>28</v>
      </c>
      <c r="N5" s="53">
        <v>6</v>
      </c>
      <c r="O5" s="53">
        <v>9</v>
      </c>
      <c r="P5" s="53">
        <v>53</v>
      </c>
      <c r="Q5" s="53">
        <v>228</v>
      </c>
    </row>
    <row r="6" spans="1:17" ht="15" customHeight="1">
      <c r="A6" s="465"/>
      <c r="B6" s="700"/>
      <c r="C6" s="52"/>
      <c r="D6" s="52"/>
      <c r="E6" s="323" t="s">
        <v>51</v>
      </c>
      <c r="F6" s="341">
        <v>90</v>
      </c>
      <c r="G6" s="341">
        <v>90</v>
      </c>
      <c r="H6" s="53"/>
      <c r="I6" s="53"/>
      <c r="J6" s="53"/>
      <c r="K6" s="53"/>
      <c r="L6" s="280">
        <v>120</v>
      </c>
      <c r="M6" s="280">
        <v>120</v>
      </c>
      <c r="N6" s="53"/>
      <c r="O6" s="53"/>
      <c r="P6" s="53"/>
      <c r="Q6" s="53"/>
    </row>
    <row r="7" spans="1:17">
      <c r="A7" s="465"/>
      <c r="B7" s="700"/>
      <c r="C7" s="52"/>
      <c r="D7" s="52"/>
      <c r="E7" s="323" t="s">
        <v>32</v>
      </c>
      <c r="F7" s="340">
        <v>3.5</v>
      </c>
      <c r="G7" s="340">
        <v>3.5</v>
      </c>
      <c r="H7" s="53"/>
      <c r="I7" s="53"/>
      <c r="J7" s="53"/>
      <c r="K7" s="53"/>
      <c r="L7" s="48">
        <v>4.5</v>
      </c>
      <c r="M7" s="48">
        <v>4.5</v>
      </c>
      <c r="N7" s="53"/>
      <c r="O7" s="53"/>
      <c r="P7" s="53"/>
      <c r="Q7" s="53"/>
    </row>
    <row r="8" spans="1:17" ht="15" customHeight="1">
      <c r="A8" s="465"/>
      <c r="B8" s="700"/>
      <c r="C8" s="52"/>
      <c r="D8" s="52"/>
      <c r="E8" s="323" t="s">
        <v>52</v>
      </c>
      <c r="F8" s="340">
        <v>3.5</v>
      </c>
      <c r="G8" s="340">
        <v>3.5</v>
      </c>
      <c r="H8" s="53"/>
      <c r="I8" s="53"/>
      <c r="J8" s="53"/>
      <c r="K8" s="53"/>
      <c r="L8" s="48">
        <v>4.5</v>
      </c>
      <c r="M8" s="48">
        <v>4.5</v>
      </c>
      <c r="N8" s="53"/>
      <c r="O8" s="53"/>
      <c r="P8" s="53"/>
      <c r="Q8" s="53"/>
    </row>
    <row r="9" spans="1:17" ht="15" customHeight="1">
      <c r="A9" s="465">
        <v>321</v>
      </c>
      <c r="B9" s="700" t="s">
        <v>127</v>
      </c>
      <c r="C9" s="89">
        <v>50</v>
      </c>
      <c r="D9" s="89">
        <v>85</v>
      </c>
      <c r="E9" s="323" t="s">
        <v>53</v>
      </c>
      <c r="F9" s="340">
        <v>40</v>
      </c>
      <c r="G9" s="340">
        <v>39.700000000000003</v>
      </c>
      <c r="H9" s="53">
        <v>8</v>
      </c>
      <c r="I9" s="53">
        <v>6.1</v>
      </c>
      <c r="J9" s="53">
        <v>10.3</v>
      </c>
      <c r="K9" s="53">
        <v>128</v>
      </c>
      <c r="L9" s="48">
        <v>68</v>
      </c>
      <c r="M9" s="48">
        <v>67.5</v>
      </c>
      <c r="N9" s="53">
        <v>12</v>
      </c>
      <c r="O9" s="53">
        <v>9.3000000000000007</v>
      </c>
      <c r="P9" s="53">
        <v>15.5</v>
      </c>
      <c r="Q9" s="53">
        <v>193</v>
      </c>
    </row>
    <row r="10" spans="1:17" ht="15" customHeight="1">
      <c r="A10" s="465"/>
      <c r="B10" s="700"/>
      <c r="C10" s="52"/>
      <c r="D10" s="52"/>
      <c r="E10" s="323" t="s">
        <v>54</v>
      </c>
      <c r="F10" s="340">
        <v>3.7</v>
      </c>
      <c r="G10" s="340">
        <v>3.7</v>
      </c>
      <c r="H10" s="53"/>
      <c r="I10" s="53"/>
      <c r="J10" s="53"/>
      <c r="K10" s="53"/>
      <c r="L10" s="48">
        <v>5.5</v>
      </c>
      <c r="M10" s="48">
        <v>5.5</v>
      </c>
      <c r="N10" s="53"/>
      <c r="O10" s="53"/>
      <c r="P10" s="53"/>
      <c r="Q10" s="53"/>
    </row>
    <row r="11" spans="1:17" ht="15" customHeight="1">
      <c r="A11" s="465"/>
      <c r="B11" s="700"/>
      <c r="C11" s="52"/>
      <c r="D11" s="52"/>
      <c r="E11" s="323" t="s">
        <v>128</v>
      </c>
      <c r="F11" s="341">
        <v>2</v>
      </c>
      <c r="G11" s="340">
        <v>1.5</v>
      </c>
      <c r="H11" s="53"/>
      <c r="I11" s="53"/>
      <c r="J11" s="53"/>
      <c r="K11" s="53"/>
      <c r="L11" s="48">
        <v>2.8</v>
      </c>
      <c r="M11" s="48">
        <v>2.5</v>
      </c>
      <c r="N11" s="53"/>
      <c r="O11" s="53"/>
      <c r="P11" s="53"/>
      <c r="Q11" s="53"/>
    </row>
    <row r="12" spans="1:17" ht="15" customHeight="1">
      <c r="A12" s="465"/>
      <c r="B12" s="700"/>
      <c r="C12" s="52"/>
      <c r="D12" s="52"/>
      <c r="E12" s="323" t="s">
        <v>32</v>
      </c>
      <c r="F12" s="340">
        <v>3.5</v>
      </c>
      <c r="G12" s="340">
        <v>3.5</v>
      </c>
      <c r="H12" s="53"/>
      <c r="I12" s="53"/>
      <c r="J12" s="53"/>
      <c r="K12" s="53"/>
      <c r="L12" s="280">
        <v>5</v>
      </c>
      <c r="M12" s="280">
        <v>5</v>
      </c>
      <c r="N12" s="53"/>
      <c r="O12" s="53"/>
      <c r="P12" s="53"/>
      <c r="Q12" s="53"/>
    </row>
    <row r="13" spans="1:17" ht="15" customHeight="1">
      <c r="A13" s="465"/>
      <c r="B13" s="700"/>
      <c r="C13" s="52"/>
      <c r="D13" s="52"/>
      <c r="E13" s="323" t="s">
        <v>55</v>
      </c>
      <c r="F13" s="340">
        <v>1.7</v>
      </c>
      <c r="G13" s="340">
        <v>1.7</v>
      </c>
      <c r="H13" s="53"/>
      <c r="I13" s="53"/>
      <c r="J13" s="53"/>
      <c r="K13" s="53"/>
      <c r="L13" s="48">
        <v>2.5</v>
      </c>
      <c r="M13" s="48">
        <v>2.5</v>
      </c>
      <c r="N13" s="53"/>
      <c r="O13" s="53"/>
      <c r="P13" s="53"/>
      <c r="Q13" s="53"/>
    </row>
    <row r="14" spans="1:17" ht="15" customHeight="1">
      <c r="A14" s="465"/>
      <c r="B14" s="700"/>
      <c r="C14" s="52"/>
      <c r="D14" s="52"/>
      <c r="E14" s="323" t="s">
        <v>56</v>
      </c>
      <c r="F14" s="341">
        <v>0.01</v>
      </c>
      <c r="G14" s="341">
        <v>0.01</v>
      </c>
      <c r="H14" s="53"/>
      <c r="I14" s="53"/>
      <c r="J14" s="53"/>
      <c r="K14" s="53"/>
      <c r="L14" s="280">
        <v>0.01</v>
      </c>
      <c r="M14" s="280">
        <v>0.01</v>
      </c>
      <c r="N14" s="53"/>
      <c r="O14" s="53"/>
      <c r="P14" s="53"/>
      <c r="Q14" s="53"/>
    </row>
    <row r="15" spans="1:17" ht="15" customHeight="1">
      <c r="A15" s="465"/>
      <c r="B15" s="700"/>
      <c r="C15" s="52"/>
      <c r="D15" s="52"/>
      <c r="E15" s="323" t="s">
        <v>52</v>
      </c>
      <c r="F15" s="341">
        <v>2</v>
      </c>
      <c r="G15" s="341">
        <v>2</v>
      </c>
      <c r="H15" s="53"/>
      <c r="I15" s="53"/>
      <c r="J15" s="53"/>
      <c r="K15" s="53"/>
      <c r="L15" s="280">
        <v>3</v>
      </c>
      <c r="M15" s="280">
        <v>3</v>
      </c>
      <c r="N15" s="53"/>
      <c r="O15" s="53"/>
      <c r="P15" s="53"/>
      <c r="Q15" s="53"/>
    </row>
    <row r="16" spans="1:17" ht="15" customHeight="1">
      <c r="A16" s="465"/>
      <c r="B16" s="700"/>
      <c r="C16" s="52"/>
      <c r="D16" s="52"/>
      <c r="E16" s="323" t="s">
        <v>57</v>
      </c>
      <c r="F16" s="341">
        <v>4</v>
      </c>
      <c r="G16" s="341">
        <v>4</v>
      </c>
      <c r="H16" s="53"/>
      <c r="I16" s="53"/>
      <c r="J16" s="53"/>
      <c r="K16" s="53"/>
      <c r="L16" s="280">
        <v>5</v>
      </c>
      <c r="M16" s="280">
        <v>5</v>
      </c>
      <c r="N16" s="53"/>
      <c r="O16" s="53"/>
      <c r="P16" s="53"/>
      <c r="Q16" s="53"/>
    </row>
    <row r="17" spans="1:17" ht="15" customHeight="1">
      <c r="A17" s="465"/>
      <c r="B17" s="700"/>
      <c r="C17" s="52"/>
      <c r="D17" s="52"/>
      <c r="E17" s="323" t="s">
        <v>126</v>
      </c>
      <c r="F17" s="341">
        <v>10</v>
      </c>
      <c r="G17" s="341">
        <v>10</v>
      </c>
      <c r="H17" s="53"/>
      <c r="I17" s="53"/>
      <c r="J17" s="53"/>
      <c r="K17" s="53"/>
      <c r="L17" s="280">
        <v>10</v>
      </c>
      <c r="M17" s="280">
        <v>10</v>
      </c>
      <c r="N17" s="53"/>
      <c r="O17" s="53"/>
      <c r="P17" s="53"/>
      <c r="Q17" s="53"/>
    </row>
    <row r="18" spans="1:17">
      <c r="A18" s="465">
        <v>496</v>
      </c>
      <c r="B18" s="700" t="s">
        <v>129</v>
      </c>
      <c r="C18" s="89">
        <v>200</v>
      </c>
      <c r="D18" s="89">
        <v>200</v>
      </c>
      <c r="E18" s="323" t="s">
        <v>59</v>
      </c>
      <c r="F18" s="324">
        <v>3</v>
      </c>
      <c r="G18" s="324">
        <v>3</v>
      </c>
      <c r="H18" s="53">
        <v>3.6</v>
      </c>
      <c r="I18" s="53">
        <v>3.3</v>
      </c>
      <c r="J18" s="53">
        <v>25</v>
      </c>
      <c r="K18" s="53">
        <v>144</v>
      </c>
      <c r="L18" s="113">
        <v>3</v>
      </c>
      <c r="M18" s="113">
        <v>3</v>
      </c>
      <c r="N18" s="53">
        <v>3.6</v>
      </c>
      <c r="O18" s="53">
        <v>3.3</v>
      </c>
      <c r="P18" s="53">
        <v>25</v>
      </c>
      <c r="Q18" s="53">
        <v>144</v>
      </c>
    </row>
    <row r="19" spans="1:17">
      <c r="A19" s="465"/>
      <c r="B19" s="700"/>
      <c r="C19" s="52"/>
      <c r="D19" s="52"/>
      <c r="E19" s="323" t="s">
        <v>51</v>
      </c>
      <c r="F19" s="324">
        <v>100</v>
      </c>
      <c r="G19" s="324">
        <v>100</v>
      </c>
      <c r="H19" s="53"/>
      <c r="I19" s="53"/>
      <c r="J19" s="53"/>
      <c r="K19" s="53"/>
      <c r="L19" s="113">
        <v>100</v>
      </c>
      <c r="M19" s="113">
        <v>100</v>
      </c>
      <c r="N19" s="53"/>
      <c r="O19" s="53"/>
      <c r="P19" s="53"/>
      <c r="Q19" s="53"/>
    </row>
    <row r="20" spans="1:17">
      <c r="A20" s="465"/>
      <c r="B20" s="700"/>
      <c r="C20" s="52"/>
      <c r="D20" s="52"/>
      <c r="E20" s="323" t="s">
        <v>32</v>
      </c>
      <c r="F20" s="324">
        <v>15</v>
      </c>
      <c r="G20" s="324">
        <v>15</v>
      </c>
      <c r="H20" s="53"/>
      <c r="I20" s="53"/>
      <c r="J20" s="53"/>
      <c r="K20" s="53"/>
      <c r="L20" s="113">
        <v>15</v>
      </c>
      <c r="M20" s="113">
        <v>15</v>
      </c>
      <c r="N20" s="53"/>
      <c r="O20" s="53"/>
      <c r="P20" s="53"/>
      <c r="Q20" s="53"/>
    </row>
    <row r="21" spans="1:17" ht="13.5" customHeight="1">
      <c r="A21" s="378">
        <v>111</v>
      </c>
      <c r="B21" s="586" t="s">
        <v>310</v>
      </c>
      <c r="C21" s="89">
        <v>40</v>
      </c>
      <c r="D21" s="89">
        <v>60</v>
      </c>
      <c r="E21" s="323" t="s">
        <v>311</v>
      </c>
      <c r="F21" s="324">
        <v>40</v>
      </c>
      <c r="G21" s="324">
        <v>40</v>
      </c>
      <c r="H21" s="325">
        <v>3</v>
      </c>
      <c r="I21" s="325">
        <v>1.1599999999999999</v>
      </c>
      <c r="J21" s="325">
        <v>20.5</v>
      </c>
      <c r="K21" s="325">
        <v>104</v>
      </c>
      <c r="L21" s="324">
        <v>60</v>
      </c>
      <c r="M21" s="324">
        <v>60</v>
      </c>
      <c r="N21" s="325">
        <v>4.5</v>
      </c>
      <c r="O21" s="325">
        <v>1.8</v>
      </c>
      <c r="P21" s="325">
        <v>30.8</v>
      </c>
      <c r="Q21" s="325">
        <v>137</v>
      </c>
    </row>
    <row r="22" spans="1:17">
      <c r="A22" s="372">
        <v>112</v>
      </c>
      <c r="B22" s="587" t="s">
        <v>130</v>
      </c>
      <c r="C22" s="90">
        <v>140</v>
      </c>
      <c r="D22" s="89">
        <v>140</v>
      </c>
      <c r="E22" s="323" t="s">
        <v>58</v>
      </c>
      <c r="F22" s="324">
        <v>140</v>
      </c>
      <c r="G22" s="324">
        <v>140</v>
      </c>
      <c r="H22" s="53">
        <v>0.5</v>
      </c>
      <c r="I22" s="53">
        <v>0.5</v>
      </c>
      <c r="J22" s="53">
        <v>13.7</v>
      </c>
      <c r="K22" s="53">
        <v>66</v>
      </c>
      <c r="L22" s="113">
        <v>140</v>
      </c>
      <c r="M22" s="113">
        <v>140</v>
      </c>
      <c r="N22" s="53">
        <v>0.5</v>
      </c>
      <c r="O22" s="53">
        <v>0.5</v>
      </c>
      <c r="P22" s="53">
        <v>13.7</v>
      </c>
      <c r="Q22" s="53">
        <v>66</v>
      </c>
    </row>
    <row r="23" spans="1:17">
      <c r="A23" s="342"/>
      <c r="B23" s="448" t="s">
        <v>157</v>
      </c>
      <c r="C23" s="449"/>
      <c r="D23" s="369"/>
      <c r="E23" s="299"/>
      <c r="F23" s="219"/>
      <c r="G23" s="219"/>
      <c r="H23" s="59">
        <f>H22+H21+H18+H9+H5</f>
        <v>19.600000000000001</v>
      </c>
      <c r="I23" s="59">
        <f>I22+I21+I18+I9+I5</f>
        <v>17.759999999999998</v>
      </c>
      <c r="J23" s="59">
        <f>J22+J21+J18+J9+J5</f>
        <v>117.2</v>
      </c>
      <c r="K23" s="59">
        <f>K22+K21+K18+K9+K5</f>
        <v>613</v>
      </c>
      <c r="L23" s="42"/>
      <c r="M23" s="42"/>
      <c r="N23" s="59">
        <f>N22+N21+N18+N9+N5</f>
        <v>26.6</v>
      </c>
      <c r="O23" s="59">
        <f>O22+O21+O18+O9+O5</f>
        <v>23.9</v>
      </c>
      <c r="P23" s="59">
        <f>P22+P21+P18+P9+P5</f>
        <v>138</v>
      </c>
      <c r="Q23" s="59">
        <f>Q22+Q21+Q18+Q9+Q5</f>
        <v>768</v>
      </c>
    </row>
    <row r="24" spans="1:17">
      <c r="A24" s="450" t="s">
        <v>131</v>
      </c>
      <c r="B24" s="451"/>
      <c r="C24" s="451"/>
      <c r="D24" s="451"/>
      <c r="E24" s="451"/>
      <c r="F24" s="451"/>
      <c r="G24" s="452"/>
      <c r="H24" s="42"/>
      <c r="I24" s="42"/>
      <c r="J24" s="42"/>
      <c r="K24" s="42"/>
      <c r="L24" s="33"/>
      <c r="M24" s="33"/>
      <c r="N24" s="33"/>
      <c r="O24" s="33"/>
      <c r="P24" s="33"/>
      <c r="Q24" s="23"/>
    </row>
    <row r="25" spans="1:17">
      <c r="A25" s="465">
        <v>75</v>
      </c>
      <c r="B25" s="700" t="s">
        <v>133</v>
      </c>
      <c r="C25" s="90">
        <v>60</v>
      </c>
      <c r="D25" s="90">
        <v>100</v>
      </c>
      <c r="E25" s="299" t="s">
        <v>34</v>
      </c>
      <c r="F25" s="303">
        <v>41</v>
      </c>
      <c r="G25" s="219">
        <v>29.4</v>
      </c>
      <c r="H25" s="55">
        <v>1.1000000000000001</v>
      </c>
      <c r="I25" s="55">
        <v>3.7</v>
      </c>
      <c r="J25" s="55">
        <v>5.3</v>
      </c>
      <c r="K25" s="55">
        <v>59.4</v>
      </c>
      <c r="L25" s="50">
        <v>68.099999999999994</v>
      </c>
      <c r="M25" s="272">
        <v>49</v>
      </c>
      <c r="N25" s="55">
        <v>1.8</v>
      </c>
      <c r="O25" s="55">
        <v>6.2</v>
      </c>
      <c r="P25" s="55">
        <v>8.9</v>
      </c>
      <c r="Q25" s="55">
        <v>99</v>
      </c>
    </row>
    <row r="26" spans="1:17">
      <c r="A26" s="465"/>
      <c r="B26" s="700"/>
      <c r="C26" s="693"/>
      <c r="D26" s="693"/>
      <c r="E26" s="299" t="s">
        <v>134</v>
      </c>
      <c r="F26" s="219">
        <v>15.7</v>
      </c>
      <c r="G26" s="219">
        <v>10.199999999999999</v>
      </c>
      <c r="H26" s="55"/>
      <c r="I26" s="55"/>
      <c r="J26" s="55"/>
      <c r="K26" s="55"/>
      <c r="L26" s="50">
        <v>26.2</v>
      </c>
      <c r="M26" s="272">
        <v>17</v>
      </c>
      <c r="N26" s="55"/>
      <c r="O26" s="55"/>
      <c r="P26" s="55"/>
      <c r="Q26" s="55"/>
    </row>
    <row r="27" spans="1:17">
      <c r="A27" s="465"/>
      <c r="B27" s="700"/>
      <c r="C27" s="693"/>
      <c r="D27" s="693"/>
      <c r="E27" s="299" t="s">
        <v>135</v>
      </c>
      <c r="F27" s="303">
        <v>18</v>
      </c>
      <c r="G27" s="219">
        <v>14.4</v>
      </c>
      <c r="H27" s="55"/>
      <c r="I27" s="55"/>
      <c r="J27" s="55"/>
      <c r="K27" s="55"/>
      <c r="L27" s="272">
        <v>30</v>
      </c>
      <c r="M27" s="272">
        <v>24</v>
      </c>
      <c r="N27" s="55"/>
      <c r="O27" s="55"/>
      <c r="P27" s="55"/>
      <c r="Q27" s="55"/>
    </row>
    <row r="28" spans="1:17">
      <c r="A28" s="465"/>
      <c r="B28" s="700"/>
      <c r="C28" s="693"/>
      <c r="D28" s="693"/>
      <c r="E28" s="299" t="s">
        <v>35</v>
      </c>
      <c r="F28" s="219">
        <v>3.6</v>
      </c>
      <c r="G28" s="303">
        <v>3</v>
      </c>
      <c r="H28" s="55"/>
      <c r="I28" s="55"/>
      <c r="J28" s="55"/>
      <c r="K28" s="55"/>
      <c r="L28" s="272">
        <v>6</v>
      </c>
      <c r="M28" s="272">
        <v>5</v>
      </c>
      <c r="N28" s="55"/>
      <c r="O28" s="55"/>
      <c r="P28" s="55"/>
      <c r="Q28" s="55"/>
    </row>
    <row r="29" spans="1:17" ht="15" customHeight="1">
      <c r="A29" s="465"/>
      <c r="B29" s="700"/>
      <c r="C29" s="52"/>
      <c r="D29" s="52"/>
      <c r="E29" s="299" t="s">
        <v>38</v>
      </c>
      <c r="F29" s="303">
        <v>6</v>
      </c>
      <c r="G29" s="303">
        <v>6</v>
      </c>
      <c r="H29" s="55"/>
      <c r="I29" s="55"/>
      <c r="J29" s="55"/>
      <c r="K29" s="55"/>
      <c r="L29" s="50">
        <v>6.5</v>
      </c>
      <c r="M29" s="50">
        <v>6.5</v>
      </c>
      <c r="N29" s="55"/>
      <c r="O29" s="55"/>
      <c r="P29" s="55"/>
      <c r="Q29" s="55"/>
    </row>
    <row r="30" spans="1:17" ht="16.5" customHeight="1">
      <c r="A30" s="443" t="s">
        <v>321</v>
      </c>
      <c r="B30" s="724" t="s">
        <v>322</v>
      </c>
      <c r="C30" s="52" t="s">
        <v>162</v>
      </c>
      <c r="D30" s="52" t="s">
        <v>298</v>
      </c>
      <c r="E30" s="139" t="s">
        <v>323</v>
      </c>
      <c r="F30" s="139"/>
      <c r="G30" s="148">
        <v>24</v>
      </c>
      <c r="H30" s="165">
        <v>2.5499999999999998</v>
      </c>
      <c r="I30" s="165">
        <v>5.85</v>
      </c>
      <c r="J30" s="165">
        <v>13.9</v>
      </c>
      <c r="K30" s="165">
        <v>111</v>
      </c>
      <c r="L30" s="140"/>
      <c r="M30" s="149">
        <v>24</v>
      </c>
      <c r="N30" s="165">
        <v>2.5499999999999998</v>
      </c>
      <c r="O30" s="165">
        <v>5.85</v>
      </c>
      <c r="P30" s="165">
        <v>13.9</v>
      </c>
      <c r="Q30" s="165">
        <v>111</v>
      </c>
    </row>
    <row r="31" spans="1:17">
      <c r="A31" s="444"/>
      <c r="B31" s="725"/>
      <c r="C31" s="52"/>
      <c r="D31" s="52"/>
      <c r="E31" s="139" t="s">
        <v>87</v>
      </c>
      <c r="F31" s="140">
        <v>21.5</v>
      </c>
      <c r="G31" s="140">
        <v>21.5</v>
      </c>
      <c r="H31" s="55"/>
      <c r="I31" s="55"/>
      <c r="J31" s="55"/>
      <c r="K31" s="55"/>
      <c r="L31" s="140">
        <v>21.5</v>
      </c>
      <c r="M31" s="140">
        <v>21.5</v>
      </c>
      <c r="N31" s="55"/>
      <c r="O31" s="55"/>
      <c r="P31" s="55"/>
      <c r="Q31" s="55"/>
    </row>
    <row r="32" spans="1:17">
      <c r="A32" s="444"/>
      <c r="B32" s="725"/>
      <c r="C32" s="52"/>
      <c r="D32" s="52"/>
      <c r="E32" s="139" t="s">
        <v>77</v>
      </c>
      <c r="F32" s="140">
        <v>5.75</v>
      </c>
      <c r="G32" s="140">
        <v>5</v>
      </c>
      <c r="H32" s="55"/>
      <c r="I32" s="55"/>
      <c r="J32" s="55"/>
      <c r="K32" s="55"/>
      <c r="L32" s="140">
        <v>5.75</v>
      </c>
      <c r="M32" s="140">
        <v>5</v>
      </c>
      <c r="N32" s="55"/>
      <c r="O32" s="55"/>
      <c r="P32" s="55"/>
      <c r="Q32" s="55"/>
    </row>
    <row r="33" spans="1:17" ht="14.25" customHeight="1">
      <c r="A33" s="444"/>
      <c r="B33" s="725"/>
      <c r="C33" s="52"/>
      <c r="D33" s="52"/>
      <c r="E33" s="139" t="s">
        <v>222</v>
      </c>
      <c r="F33" s="140">
        <v>3.5</v>
      </c>
      <c r="G33" s="140">
        <v>3.5</v>
      </c>
      <c r="H33" s="55"/>
      <c r="I33" s="55"/>
      <c r="J33" s="55"/>
      <c r="K33" s="55"/>
      <c r="L33" s="140">
        <v>3.5</v>
      </c>
      <c r="M33" s="140">
        <v>3.5</v>
      </c>
      <c r="N33" s="55"/>
      <c r="O33" s="55"/>
      <c r="P33" s="55"/>
      <c r="Q33" s="55"/>
    </row>
    <row r="34" spans="1:17">
      <c r="A34" s="444"/>
      <c r="B34" s="725"/>
      <c r="C34" s="52"/>
      <c r="D34" s="52"/>
      <c r="E34" s="139" t="s">
        <v>324</v>
      </c>
      <c r="F34" s="269">
        <v>12</v>
      </c>
      <c r="G34" s="269">
        <v>10</v>
      </c>
      <c r="H34" s="55"/>
      <c r="I34" s="55"/>
      <c r="J34" s="55"/>
      <c r="K34" s="55"/>
      <c r="L34" s="269">
        <v>12</v>
      </c>
      <c r="M34" s="269">
        <v>10</v>
      </c>
      <c r="N34" s="55"/>
      <c r="O34" s="55"/>
      <c r="P34" s="55"/>
      <c r="Q34" s="55"/>
    </row>
    <row r="35" spans="1:17">
      <c r="A35" s="444"/>
      <c r="B35" s="725"/>
      <c r="C35" s="52"/>
      <c r="D35" s="52"/>
      <c r="E35" s="139" t="s">
        <v>176</v>
      </c>
      <c r="F35" s="269">
        <v>5</v>
      </c>
      <c r="G35" s="269">
        <v>5</v>
      </c>
      <c r="H35" s="55"/>
      <c r="I35" s="55"/>
      <c r="J35" s="55"/>
      <c r="K35" s="55"/>
      <c r="L35" s="269">
        <v>5</v>
      </c>
      <c r="M35" s="269">
        <v>5</v>
      </c>
      <c r="N35" s="55"/>
      <c r="O35" s="55"/>
      <c r="P35" s="55"/>
      <c r="Q35" s="55"/>
    </row>
    <row r="36" spans="1:17">
      <c r="A36" s="444"/>
      <c r="B36" s="725"/>
      <c r="C36" s="52"/>
      <c r="D36" s="52"/>
      <c r="E36" s="299" t="s">
        <v>122</v>
      </c>
      <c r="F36" s="303">
        <v>1</v>
      </c>
      <c r="G36" s="303">
        <v>1</v>
      </c>
      <c r="H36" s="55"/>
      <c r="I36" s="55"/>
      <c r="J36" s="55"/>
      <c r="K36" s="55"/>
      <c r="L36" s="272">
        <v>1</v>
      </c>
      <c r="M36" s="272">
        <v>1</v>
      </c>
      <c r="N36" s="55"/>
      <c r="O36" s="55"/>
      <c r="P36" s="55"/>
      <c r="Q36" s="55"/>
    </row>
    <row r="37" spans="1:17">
      <c r="A37" s="445"/>
      <c r="B37" s="726"/>
      <c r="C37" s="52"/>
      <c r="D37" s="52"/>
      <c r="E37" s="705" t="s">
        <v>185</v>
      </c>
      <c r="F37" s="740">
        <v>24</v>
      </c>
      <c r="G37" s="740">
        <v>15</v>
      </c>
      <c r="H37" s="87">
        <v>3.5</v>
      </c>
      <c r="I37" s="87">
        <v>2.4</v>
      </c>
      <c r="J37" s="87">
        <v>0.1</v>
      </c>
      <c r="K37" s="55">
        <v>36</v>
      </c>
      <c r="L37" s="272">
        <v>40</v>
      </c>
      <c r="M37" s="272">
        <v>25</v>
      </c>
      <c r="N37" s="55">
        <v>5.8</v>
      </c>
      <c r="O37" s="55">
        <v>4</v>
      </c>
      <c r="P37" s="55">
        <v>0.16</v>
      </c>
      <c r="Q37" s="55">
        <v>60</v>
      </c>
    </row>
    <row r="38" spans="1:17" ht="15.75" customHeight="1">
      <c r="A38" s="465">
        <v>341</v>
      </c>
      <c r="B38" s="700" t="s">
        <v>143</v>
      </c>
      <c r="C38" s="96">
        <v>100</v>
      </c>
      <c r="D38" s="96">
        <v>120</v>
      </c>
      <c r="E38" s="299" t="s">
        <v>64</v>
      </c>
      <c r="F38" s="303">
        <v>92</v>
      </c>
      <c r="G38" s="303">
        <v>87</v>
      </c>
      <c r="H38" s="55">
        <v>14.4</v>
      </c>
      <c r="I38" s="55">
        <v>9.1</v>
      </c>
      <c r="J38" s="55">
        <v>9.1</v>
      </c>
      <c r="K38" s="55">
        <v>175</v>
      </c>
      <c r="L38" s="50">
        <v>110.4</v>
      </c>
      <c r="M38" s="50">
        <v>104.4</v>
      </c>
      <c r="N38" s="55">
        <v>17.2</v>
      </c>
      <c r="O38" s="55">
        <v>10.9</v>
      </c>
      <c r="P38" s="55">
        <v>10.9</v>
      </c>
      <c r="Q38" s="55">
        <v>210</v>
      </c>
    </row>
    <row r="39" spans="1:17">
      <c r="A39" s="465"/>
      <c r="B39" s="700"/>
      <c r="C39" s="212"/>
      <c r="D39" s="212"/>
      <c r="E39" s="299" t="s">
        <v>57</v>
      </c>
      <c r="F39" s="303">
        <v>5</v>
      </c>
      <c r="G39" s="303">
        <v>5</v>
      </c>
      <c r="H39" s="55"/>
      <c r="I39" s="55"/>
      <c r="J39" s="55"/>
      <c r="K39" s="55"/>
      <c r="L39" s="50">
        <v>6</v>
      </c>
      <c r="M39" s="50">
        <v>6</v>
      </c>
      <c r="N39" s="55"/>
      <c r="O39" s="55"/>
      <c r="P39" s="55"/>
      <c r="Q39" s="55"/>
    </row>
    <row r="40" spans="1:17">
      <c r="A40" s="465"/>
      <c r="B40" s="700"/>
      <c r="C40" s="212"/>
      <c r="D40" s="212"/>
      <c r="E40" s="299" t="s">
        <v>38</v>
      </c>
      <c r="F40" s="219">
        <v>6.5</v>
      </c>
      <c r="G40" s="219">
        <v>6.5</v>
      </c>
      <c r="H40" s="55"/>
      <c r="I40" s="55"/>
      <c r="J40" s="55"/>
      <c r="K40" s="55"/>
      <c r="L40" s="50">
        <v>7.5</v>
      </c>
      <c r="M40" s="50">
        <v>7.5</v>
      </c>
      <c r="N40" s="55"/>
      <c r="O40" s="55"/>
      <c r="P40" s="55"/>
      <c r="Q40" s="55"/>
    </row>
    <row r="41" spans="1:17">
      <c r="A41" s="465"/>
      <c r="B41" s="700"/>
      <c r="C41" s="212"/>
      <c r="D41" s="212"/>
      <c r="E41" s="299" t="s">
        <v>128</v>
      </c>
      <c r="F41" s="303">
        <v>12</v>
      </c>
      <c r="G41" s="303">
        <v>10</v>
      </c>
      <c r="H41" s="55"/>
      <c r="I41" s="55"/>
      <c r="J41" s="55"/>
      <c r="K41" s="55"/>
      <c r="L41" s="50">
        <v>14.4</v>
      </c>
      <c r="M41" s="50">
        <v>12</v>
      </c>
      <c r="N41" s="55"/>
      <c r="O41" s="55"/>
      <c r="P41" s="55"/>
      <c r="Q41" s="55"/>
    </row>
    <row r="42" spans="1:17">
      <c r="A42" s="465"/>
      <c r="B42" s="700"/>
      <c r="C42" s="212"/>
      <c r="D42" s="212"/>
      <c r="E42" s="299" t="s">
        <v>35</v>
      </c>
      <c r="F42" s="219">
        <v>10.5</v>
      </c>
      <c r="G42" s="219">
        <v>8.8000000000000007</v>
      </c>
      <c r="H42" s="55"/>
      <c r="I42" s="55"/>
      <c r="J42" s="55"/>
      <c r="K42" s="55"/>
      <c r="L42" s="50">
        <v>12.6</v>
      </c>
      <c r="M42" s="50">
        <v>10.6</v>
      </c>
      <c r="N42" s="55"/>
      <c r="O42" s="55"/>
      <c r="P42" s="55"/>
      <c r="Q42" s="55"/>
    </row>
    <row r="43" spans="1:17">
      <c r="A43" s="465">
        <v>440</v>
      </c>
      <c r="B43" s="700" t="s">
        <v>325</v>
      </c>
      <c r="C43" s="89">
        <v>150</v>
      </c>
      <c r="D43" s="89">
        <v>180</v>
      </c>
      <c r="E43" s="299" t="s">
        <v>66</v>
      </c>
      <c r="F43" s="299">
        <v>85</v>
      </c>
      <c r="G43" s="299">
        <v>63</v>
      </c>
      <c r="H43" s="86">
        <v>3.1</v>
      </c>
      <c r="I43" s="86">
        <v>5.7</v>
      </c>
      <c r="J43" s="86">
        <v>31.8</v>
      </c>
      <c r="K43" s="86">
        <v>131</v>
      </c>
      <c r="L43" s="272">
        <v>102</v>
      </c>
      <c r="M43" s="50">
        <v>75.599999999999994</v>
      </c>
      <c r="N43" s="87">
        <v>3.7</v>
      </c>
      <c r="O43" s="87">
        <v>6.8</v>
      </c>
      <c r="P43" s="87">
        <v>38.1</v>
      </c>
      <c r="Q43" s="55">
        <v>157.19999999999999</v>
      </c>
    </row>
    <row r="44" spans="1:17">
      <c r="A44" s="465"/>
      <c r="B44" s="700"/>
      <c r="C44" s="52"/>
      <c r="D44" s="52"/>
      <c r="E44" s="299" t="s">
        <v>51</v>
      </c>
      <c r="F44" s="644">
        <v>12</v>
      </c>
      <c r="G44" s="644">
        <v>12</v>
      </c>
      <c r="H44" s="32"/>
      <c r="I44" s="32"/>
      <c r="J44" s="32"/>
      <c r="K44" s="32"/>
      <c r="L44" s="272">
        <v>14</v>
      </c>
      <c r="M44" s="272">
        <v>14</v>
      </c>
      <c r="N44" s="42"/>
      <c r="O44" s="42"/>
      <c r="P44" s="42"/>
      <c r="Q44" s="50"/>
    </row>
    <row r="45" spans="1:17">
      <c r="A45" s="465"/>
      <c r="B45" s="700"/>
      <c r="C45" s="52"/>
      <c r="D45" s="52"/>
      <c r="E45" s="299" t="s">
        <v>30</v>
      </c>
      <c r="F45" s="644">
        <v>3.3</v>
      </c>
      <c r="G45" s="644">
        <v>3.3</v>
      </c>
      <c r="H45" s="32"/>
      <c r="I45" s="32"/>
      <c r="J45" s="32"/>
      <c r="K45" s="32"/>
      <c r="L45" s="50">
        <v>3.6</v>
      </c>
      <c r="M45" s="50">
        <v>3.6</v>
      </c>
      <c r="N45" s="42"/>
      <c r="O45" s="42"/>
      <c r="P45" s="42"/>
      <c r="Q45" s="50"/>
    </row>
    <row r="46" spans="1:17">
      <c r="A46" s="372"/>
      <c r="B46" s="52"/>
      <c r="C46" s="52"/>
      <c r="D46" s="52"/>
      <c r="E46" s="719" t="s">
        <v>327</v>
      </c>
      <c r="F46" s="644"/>
      <c r="G46" s="741">
        <v>75</v>
      </c>
      <c r="H46" s="32"/>
      <c r="I46" s="32"/>
      <c r="J46" s="32"/>
      <c r="K46" s="32"/>
      <c r="L46" s="50"/>
      <c r="M46" s="225">
        <v>90</v>
      </c>
      <c r="N46" s="42"/>
      <c r="O46" s="42"/>
      <c r="P46" s="42"/>
      <c r="Q46" s="50"/>
    </row>
    <row r="47" spans="1:17">
      <c r="A47" s="372"/>
      <c r="B47" s="52"/>
      <c r="C47" s="52"/>
      <c r="D47" s="52"/>
      <c r="E47" s="299" t="s">
        <v>326</v>
      </c>
      <c r="F47" s="644">
        <v>85</v>
      </c>
      <c r="G47" s="644">
        <v>63</v>
      </c>
      <c r="H47" s="32"/>
      <c r="I47" s="32"/>
      <c r="J47" s="32"/>
      <c r="K47" s="32"/>
      <c r="L47" s="50">
        <v>102</v>
      </c>
      <c r="M47" s="50">
        <v>75.599999999999994</v>
      </c>
      <c r="N47" s="42"/>
      <c r="O47" s="42"/>
      <c r="P47" s="42"/>
      <c r="Q47" s="50"/>
    </row>
    <row r="48" spans="1:17">
      <c r="A48" s="372"/>
      <c r="B48" s="52"/>
      <c r="C48" s="52"/>
      <c r="D48" s="52"/>
      <c r="E48" s="299" t="s">
        <v>176</v>
      </c>
      <c r="F48" s="644">
        <v>3.3</v>
      </c>
      <c r="G48" s="644">
        <v>3.3</v>
      </c>
      <c r="H48" s="32"/>
      <c r="I48" s="32"/>
      <c r="J48" s="32"/>
      <c r="K48" s="32"/>
      <c r="L48" s="50">
        <v>3.6</v>
      </c>
      <c r="M48" s="50">
        <v>3.6</v>
      </c>
      <c r="N48" s="42"/>
      <c r="O48" s="42"/>
      <c r="P48" s="42"/>
      <c r="Q48" s="50"/>
    </row>
    <row r="49" spans="1:17">
      <c r="A49" s="372"/>
      <c r="B49" s="52"/>
      <c r="C49" s="52"/>
      <c r="D49" s="52"/>
      <c r="E49" s="299" t="s">
        <v>36</v>
      </c>
      <c r="F49" s="644">
        <v>4</v>
      </c>
      <c r="G49" s="644">
        <v>3</v>
      </c>
      <c r="H49" s="32"/>
      <c r="I49" s="32"/>
      <c r="J49" s="32"/>
      <c r="K49" s="32"/>
      <c r="L49" s="50">
        <v>4.8</v>
      </c>
      <c r="M49" s="50">
        <v>3.6</v>
      </c>
      <c r="N49" s="42"/>
      <c r="O49" s="42"/>
      <c r="P49" s="42"/>
      <c r="Q49" s="50"/>
    </row>
    <row r="50" spans="1:17">
      <c r="A50" s="372"/>
      <c r="B50" s="52"/>
      <c r="C50" s="52"/>
      <c r="D50" s="52"/>
      <c r="E50" s="299" t="s">
        <v>324</v>
      </c>
      <c r="F50" s="644">
        <v>5</v>
      </c>
      <c r="G50" s="644">
        <v>4.5</v>
      </c>
      <c r="H50" s="32"/>
      <c r="I50" s="32"/>
      <c r="J50" s="32"/>
      <c r="K50" s="32"/>
      <c r="L50" s="50">
        <v>6</v>
      </c>
      <c r="M50" s="50">
        <v>5.4</v>
      </c>
      <c r="N50" s="42"/>
      <c r="O50" s="42"/>
      <c r="P50" s="42"/>
      <c r="Q50" s="50"/>
    </row>
    <row r="51" spans="1:17">
      <c r="A51" s="372"/>
      <c r="B51" s="52"/>
      <c r="C51" s="52"/>
      <c r="D51" s="52"/>
      <c r="E51" s="299" t="s">
        <v>91</v>
      </c>
      <c r="F51" s="324">
        <v>6</v>
      </c>
      <c r="G51" s="324">
        <v>6</v>
      </c>
      <c r="H51" s="113"/>
      <c r="I51" s="113"/>
      <c r="J51" s="113"/>
      <c r="K51" s="113"/>
      <c r="L51" s="272">
        <v>7</v>
      </c>
      <c r="M51" s="272">
        <v>7</v>
      </c>
      <c r="N51" s="42"/>
      <c r="O51" s="42"/>
      <c r="P51" s="42"/>
      <c r="Q51" s="50"/>
    </row>
    <row r="52" spans="1:17">
      <c r="A52" s="372"/>
      <c r="B52" s="52"/>
      <c r="C52" s="52"/>
      <c r="D52" s="52"/>
      <c r="E52" s="299" t="s">
        <v>87</v>
      </c>
      <c r="F52" s="644">
        <v>0.9</v>
      </c>
      <c r="G52" s="644">
        <v>0.9</v>
      </c>
      <c r="H52" s="32"/>
      <c r="I52" s="32"/>
      <c r="J52" s="32"/>
      <c r="K52" s="32"/>
      <c r="L52" s="50">
        <v>1.1000000000000001</v>
      </c>
      <c r="M52" s="50">
        <v>1.1000000000000001</v>
      </c>
      <c r="N52" s="42"/>
      <c r="O52" s="42"/>
      <c r="P52" s="42"/>
      <c r="Q52" s="50"/>
    </row>
    <row r="53" spans="1:17">
      <c r="A53" s="372"/>
      <c r="B53" s="52"/>
      <c r="C53" s="52"/>
      <c r="D53" s="52"/>
      <c r="E53" s="719" t="s">
        <v>328</v>
      </c>
      <c r="F53" s="741"/>
      <c r="G53" s="741">
        <v>75</v>
      </c>
      <c r="H53" s="238"/>
      <c r="I53" s="238"/>
      <c r="J53" s="238"/>
      <c r="K53" s="238"/>
      <c r="L53" s="225"/>
      <c r="M53" s="225">
        <v>90</v>
      </c>
      <c r="N53" s="239"/>
      <c r="O53" s="63"/>
      <c r="P53" s="63"/>
      <c r="Q53" s="66"/>
    </row>
    <row r="54" spans="1:17">
      <c r="A54" s="371">
        <v>518</v>
      </c>
      <c r="B54" s="646" t="s">
        <v>144</v>
      </c>
      <c r="C54" s="203">
        <v>200</v>
      </c>
      <c r="D54" s="203">
        <v>200</v>
      </c>
      <c r="E54" s="647" t="s">
        <v>67</v>
      </c>
      <c r="F54" s="277">
        <v>200</v>
      </c>
      <c r="G54" s="277">
        <v>200</v>
      </c>
      <c r="H54" s="158">
        <v>1</v>
      </c>
      <c r="I54" s="158">
        <v>0</v>
      </c>
      <c r="J54" s="158">
        <v>0.2</v>
      </c>
      <c r="K54" s="158">
        <v>92</v>
      </c>
      <c r="L54" s="271">
        <v>200</v>
      </c>
      <c r="M54" s="271">
        <v>200</v>
      </c>
      <c r="N54" s="158">
        <v>1</v>
      </c>
      <c r="O54" s="158">
        <v>0</v>
      </c>
      <c r="P54" s="158">
        <v>0.2</v>
      </c>
      <c r="Q54" s="158">
        <v>92</v>
      </c>
    </row>
    <row r="55" spans="1:17" ht="13.5" customHeight="1">
      <c r="A55" s="73">
        <v>108</v>
      </c>
      <c r="B55" s="742" t="s">
        <v>147</v>
      </c>
      <c r="C55" s="57">
        <v>50</v>
      </c>
      <c r="D55" s="57">
        <v>60</v>
      </c>
      <c r="E55" s="299" t="s">
        <v>11</v>
      </c>
      <c r="F55" s="303">
        <v>50</v>
      </c>
      <c r="G55" s="303">
        <v>50</v>
      </c>
      <c r="H55" s="67">
        <v>3.8</v>
      </c>
      <c r="I55" s="67">
        <v>0.4</v>
      </c>
      <c r="J55" s="67">
        <v>24.6</v>
      </c>
      <c r="K55" s="67">
        <v>117</v>
      </c>
      <c r="L55" s="272">
        <v>60</v>
      </c>
      <c r="M55" s="272">
        <v>60</v>
      </c>
      <c r="N55" s="67">
        <v>4.5999999999999996</v>
      </c>
      <c r="O55" s="67">
        <v>0.5</v>
      </c>
      <c r="P55" s="67">
        <v>29.5</v>
      </c>
      <c r="Q55" s="67">
        <v>140</v>
      </c>
    </row>
    <row r="56" spans="1:17">
      <c r="A56" s="73">
        <v>109</v>
      </c>
      <c r="B56" s="742" t="s">
        <v>154</v>
      </c>
      <c r="C56" s="57">
        <v>50</v>
      </c>
      <c r="D56" s="57">
        <v>70</v>
      </c>
      <c r="E56" s="299" t="s">
        <v>15</v>
      </c>
      <c r="F56" s="303">
        <v>50</v>
      </c>
      <c r="G56" s="303">
        <v>50</v>
      </c>
      <c r="H56" s="67">
        <v>3.3</v>
      </c>
      <c r="I56" s="67">
        <v>0.6</v>
      </c>
      <c r="J56" s="67">
        <v>16.7</v>
      </c>
      <c r="K56" s="67">
        <v>87</v>
      </c>
      <c r="L56" s="272">
        <v>70</v>
      </c>
      <c r="M56" s="272">
        <v>70</v>
      </c>
      <c r="N56" s="67">
        <v>4.5999999999999996</v>
      </c>
      <c r="O56" s="67">
        <v>0.8</v>
      </c>
      <c r="P56" s="67">
        <v>23.4</v>
      </c>
      <c r="Q56" s="67">
        <v>121</v>
      </c>
    </row>
    <row r="57" spans="1:17">
      <c r="A57" s="342"/>
      <c r="B57" s="354" t="s">
        <v>179</v>
      </c>
      <c r="C57" s="299"/>
      <c r="D57" s="299"/>
      <c r="E57" s="299"/>
      <c r="F57" s="328"/>
      <c r="G57" s="328"/>
      <c r="H57" s="59">
        <f>H56+H55+H54+H43+H38+H37+H30+H25</f>
        <v>32.75</v>
      </c>
      <c r="I57" s="59">
        <f>I56+I55+I54+I43+I38+I37+I30+I29</f>
        <v>24.049999999999997</v>
      </c>
      <c r="J57" s="59">
        <f>J56+J55+J54+J43+J38+J37+J30+J29</f>
        <v>96.399999999999991</v>
      </c>
      <c r="K57" s="59">
        <f>K56+K55+K54+K43+K38+K37+K30+K29</f>
        <v>749</v>
      </c>
      <c r="L57" s="42"/>
      <c r="M57" s="42"/>
      <c r="N57" s="59">
        <f>N56+N55+N54+N43+N38+N37+N30+N25</f>
        <v>41.249999999999993</v>
      </c>
      <c r="O57" s="59">
        <f>O56+O55+O54+O43+O38+O37+O30+O29</f>
        <v>28.85</v>
      </c>
      <c r="P57" s="59">
        <f>P56+P55+P54+P43+P38+P37+P30+P29</f>
        <v>116.16000000000001</v>
      </c>
      <c r="Q57" s="59">
        <f>Q56+Q55+Q54+Q43+Q38+Q37+Q30+Q29</f>
        <v>891.2</v>
      </c>
    </row>
    <row r="58" spans="1:17">
      <c r="A58" s="342"/>
      <c r="B58" s="354" t="s">
        <v>158</v>
      </c>
      <c r="C58" s="299"/>
      <c r="D58" s="299"/>
      <c r="E58" s="299"/>
      <c r="F58" s="328"/>
      <c r="G58" s="328"/>
      <c r="H58" s="412">
        <f>H57+H23</f>
        <v>52.35</v>
      </c>
      <c r="I58" s="412">
        <f>I57+I23</f>
        <v>41.809999999999995</v>
      </c>
      <c r="J58" s="412">
        <f>J57+J23</f>
        <v>213.6</v>
      </c>
      <c r="K58" s="412">
        <f>K57+K23</f>
        <v>1362</v>
      </c>
      <c r="L58" s="42"/>
      <c r="M58" s="42"/>
      <c r="N58" s="59">
        <f>N57+N23</f>
        <v>67.849999999999994</v>
      </c>
      <c r="O58" s="59">
        <f>O57+O23</f>
        <v>52.75</v>
      </c>
      <c r="P58" s="59">
        <f>P57+P23</f>
        <v>254.16000000000003</v>
      </c>
      <c r="Q58" s="59">
        <f>Q57+Q23</f>
        <v>1659.2</v>
      </c>
    </row>
    <row r="59" spans="1:17" ht="15" customHeight="1">
      <c r="A59" s="743" t="s">
        <v>137</v>
      </c>
      <c r="B59" s="744"/>
      <c r="C59" s="744"/>
      <c r="D59" s="744"/>
      <c r="E59" s="745"/>
      <c r="F59" s="342"/>
      <c r="G59" s="342"/>
      <c r="H59" s="33"/>
      <c r="I59" s="33"/>
      <c r="J59" s="33"/>
      <c r="K59" s="33"/>
      <c r="L59" s="33"/>
      <c r="M59" s="33"/>
      <c r="N59" s="33"/>
      <c r="O59" s="33"/>
      <c r="P59" s="33"/>
      <c r="Q59" s="23"/>
    </row>
    <row r="60" spans="1:17" ht="18" customHeight="1">
      <c r="A60" s="465">
        <v>22</v>
      </c>
      <c r="B60" s="700" t="s">
        <v>138</v>
      </c>
      <c r="C60" s="57">
        <v>100</v>
      </c>
      <c r="D60" s="57">
        <v>100</v>
      </c>
      <c r="E60" s="193" t="s">
        <v>61</v>
      </c>
      <c r="F60" s="219">
        <v>108</v>
      </c>
      <c r="G60" s="219">
        <v>91</v>
      </c>
      <c r="H60" s="158">
        <v>1</v>
      </c>
      <c r="I60" s="158">
        <v>10.199999999999999</v>
      </c>
      <c r="J60" s="158">
        <v>3.5</v>
      </c>
      <c r="K60" s="158">
        <v>110</v>
      </c>
      <c r="L60" s="33"/>
      <c r="M60" s="33"/>
      <c r="N60" s="33"/>
      <c r="O60" s="33"/>
      <c r="P60" s="33"/>
      <c r="Q60" s="23"/>
    </row>
    <row r="61" spans="1:17" ht="15" customHeight="1">
      <c r="A61" s="465"/>
      <c r="B61" s="700"/>
      <c r="C61" s="57"/>
      <c r="D61" s="57"/>
      <c r="E61" s="193" t="s">
        <v>177</v>
      </c>
      <c r="F61" s="219">
        <v>10</v>
      </c>
      <c r="G61" s="219">
        <v>10</v>
      </c>
      <c r="H61" s="42"/>
      <c r="I61" s="42"/>
      <c r="J61" s="42"/>
      <c r="K61" s="42"/>
      <c r="L61" s="33"/>
      <c r="M61" s="33"/>
      <c r="N61" s="33"/>
      <c r="O61" s="33"/>
      <c r="P61" s="33"/>
      <c r="Q61" s="23"/>
    </row>
    <row r="62" spans="1:17">
      <c r="A62" s="465">
        <v>44</v>
      </c>
      <c r="B62" s="465" t="s">
        <v>139</v>
      </c>
      <c r="C62" s="73">
        <v>100</v>
      </c>
      <c r="D62" s="73">
        <v>100</v>
      </c>
      <c r="E62" s="342" t="s">
        <v>43</v>
      </c>
      <c r="F62" s="219">
        <v>74</v>
      </c>
      <c r="G62" s="219">
        <v>59</v>
      </c>
      <c r="H62" s="379">
        <v>1.6</v>
      </c>
      <c r="I62" s="379">
        <v>7.1</v>
      </c>
      <c r="J62" s="379">
        <v>5.9</v>
      </c>
      <c r="K62" s="379">
        <v>94</v>
      </c>
      <c r="L62" s="33"/>
      <c r="M62" s="33"/>
      <c r="N62" s="33"/>
      <c r="O62" s="33"/>
      <c r="P62" s="33"/>
      <c r="Q62" s="23"/>
    </row>
    <row r="63" spans="1:17">
      <c r="A63" s="465"/>
      <c r="B63" s="465"/>
      <c r="C63" s="73"/>
      <c r="D63" s="73"/>
      <c r="E63" s="342" t="s">
        <v>44</v>
      </c>
      <c r="F63" s="219">
        <v>48</v>
      </c>
      <c r="G63" s="219">
        <v>35</v>
      </c>
      <c r="H63" s="33"/>
      <c r="I63" s="33"/>
      <c r="J63" s="33"/>
      <c r="K63" s="33"/>
      <c r="L63" s="33"/>
      <c r="M63" s="33"/>
      <c r="N63" s="33"/>
      <c r="O63" s="33"/>
      <c r="P63" s="33"/>
      <c r="Q63" s="23"/>
    </row>
    <row r="64" spans="1:17">
      <c r="A64" s="465"/>
      <c r="B64" s="465"/>
      <c r="C64" s="73"/>
      <c r="D64" s="73"/>
      <c r="E64" s="342" t="s">
        <v>38</v>
      </c>
      <c r="F64" s="219">
        <v>7</v>
      </c>
      <c r="G64" s="219">
        <v>7</v>
      </c>
      <c r="H64" s="33"/>
      <c r="I64" s="33"/>
      <c r="J64" s="33"/>
      <c r="K64" s="33"/>
      <c r="L64" s="33"/>
      <c r="M64" s="33"/>
      <c r="N64" s="33"/>
      <c r="O64" s="33"/>
      <c r="P64" s="33"/>
      <c r="Q64" s="23"/>
    </row>
    <row r="65" spans="1:17">
      <c r="A65" s="465">
        <v>381</v>
      </c>
      <c r="B65" s="465" t="s">
        <v>421</v>
      </c>
      <c r="C65" s="73">
        <v>100</v>
      </c>
      <c r="D65" s="73">
        <v>100</v>
      </c>
      <c r="E65" s="342" t="s">
        <v>40</v>
      </c>
      <c r="F65" s="219">
        <v>86</v>
      </c>
      <c r="G65" s="219">
        <v>86</v>
      </c>
      <c r="H65" s="152">
        <v>17.8</v>
      </c>
      <c r="I65" s="152">
        <v>17.5</v>
      </c>
      <c r="J65" s="152">
        <v>14.3</v>
      </c>
      <c r="K65" s="153">
        <v>286</v>
      </c>
      <c r="L65" s="33"/>
      <c r="M65" s="33"/>
      <c r="N65" s="33"/>
      <c r="O65" s="33"/>
      <c r="P65" s="33"/>
      <c r="Q65" s="23"/>
    </row>
    <row r="66" spans="1:17">
      <c r="A66" s="465"/>
      <c r="B66" s="465"/>
      <c r="C66" s="73"/>
      <c r="D66" s="73"/>
      <c r="E66" s="342" t="s">
        <v>11</v>
      </c>
      <c r="F66" s="219">
        <v>19</v>
      </c>
      <c r="G66" s="219">
        <v>19</v>
      </c>
      <c r="H66" s="33"/>
      <c r="I66" s="33"/>
      <c r="J66" s="33"/>
      <c r="K66" s="33"/>
      <c r="L66" s="33"/>
      <c r="M66" s="33"/>
      <c r="N66" s="33"/>
      <c r="O66" s="33"/>
      <c r="P66" s="33"/>
      <c r="Q66" s="23"/>
    </row>
    <row r="67" spans="1:17">
      <c r="A67" s="465"/>
      <c r="B67" s="465"/>
      <c r="C67" s="73"/>
      <c r="D67" s="73"/>
      <c r="E67" s="342" t="s">
        <v>46</v>
      </c>
      <c r="F67" s="219">
        <v>11</v>
      </c>
      <c r="G67" s="219">
        <v>11</v>
      </c>
      <c r="H67" s="33"/>
      <c r="I67" s="33"/>
      <c r="J67" s="33"/>
      <c r="K67" s="33"/>
      <c r="L67" s="33"/>
      <c r="M67" s="33"/>
      <c r="N67" s="33"/>
      <c r="O67" s="33"/>
      <c r="P67" s="33"/>
      <c r="Q67" s="23"/>
    </row>
    <row r="68" spans="1:17">
      <c r="A68" s="465"/>
      <c r="B68" s="465"/>
      <c r="C68" s="73"/>
      <c r="D68" s="73"/>
      <c r="E68" s="342" t="s">
        <v>30</v>
      </c>
      <c r="F68" s="219">
        <v>7</v>
      </c>
      <c r="G68" s="219">
        <v>7</v>
      </c>
      <c r="H68" s="33"/>
      <c r="I68" s="33"/>
      <c r="J68" s="33"/>
      <c r="K68" s="33"/>
      <c r="L68" s="33"/>
      <c r="M68" s="33"/>
      <c r="N68" s="33"/>
      <c r="O68" s="33"/>
      <c r="P68" s="33"/>
      <c r="Q68" s="23"/>
    </row>
    <row r="69" spans="1:17" ht="14.45" customHeight="1">
      <c r="A69" s="465">
        <v>390</v>
      </c>
      <c r="B69" s="685" t="s">
        <v>141</v>
      </c>
      <c r="C69" s="73">
        <v>70</v>
      </c>
      <c r="D69" s="73">
        <v>70</v>
      </c>
      <c r="E69" s="342" t="s">
        <v>69</v>
      </c>
      <c r="F69" s="194">
        <v>61</v>
      </c>
      <c r="G69" s="194">
        <v>44</v>
      </c>
      <c r="H69" s="383">
        <v>9.5</v>
      </c>
      <c r="I69" s="383">
        <v>15.3</v>
      </c>
      <c r="J69" s="383">
        <v>11.4</v>
      </c>
      <c r="K69" s="383">
        <v>221</v>
      </c>
      <c r="L69" s="33"/>
      <c r="M69" s="33"/>
      <c r="N69" s="33"/>
      <c r="O69" s="33"/>
      <c r="P69" s="33"/>
      <c r="Q69" s="23"/>
    </row>
    <row r="70" spans="1:17">
      <c r="A70" s="465"/>
      <c r="B70" s="685"/>
      <c r="C70" s="73"/>
      <c r="D70" s="73"/>
      <c r="E70" s="342" t="s">
        <v>70</v>
      </c>
      <c r="F70" s="194">
        <v>6</v>
      </c>
      <c r="G70" s="194">
        <v>6</v>
      </c>
      <c r="H70" s="46"/>
      <c r="I70" s="46"/>
      <c r="J70" s="46"/>
      <c r="K70" s="46"/>
      <c r="L70" s="33"/>
      <c r="M70" s="33"/>
      <c r="N70" s="33"/>
      <c r="O70" s="33"/>
      <c r="P70" s="33"/>
      <c r="Q70" s="23"/>
    </row>
    <row r="71" spans="1:17">
      <c r="A71" s="465"/>
      <c r="B71" s="685"/>
      <c r="C71" s="73"/>
      <c r="D71" s="73"/>
      <c r="E71" s="342" t="s">
        <v>35</v>
      </c>
      <c r="F71" s="194">
        <v>24.5</v>
      </c>
      <c r="G71" s="194">
        <v>21</v>
      </c>
      <c r="H71" s="46"/>
      <c r="I71" s="46"/>
      <c r="J71" s="46"/>
      <c r="K71" s="46"/>
      <c r="L71" s="33"/>
      <c r="M71" s="33"/>
      <c r="N71" s="33"/>
      <c r="O71" s="33"/>
      <c r="P71" s="33"/>
      <c r="Q71" s="23"/>
    </row>
    <row r="72" spans="1:17">
      <c r="A72" s="465"/>
      <c r="B72" s="685"/>
      <c r="C72" s="73"/>
      <c r="D72" s="73"/>
      <c r="E72" s="342" t="s">
        <v>57</v>
      </c>
      <c r="F72" s="194">
        <v>5</v>
      </c>
      <c r="G72" s="194">
        <v>5</v>
      </c>
      <c r="H72" s="46"/>
      <c r="I72" s="46"/>
      <c r="J72" s="46"/>
      <c r="K72" s="46"/>
      <c r="L72" s="33"/>
      <c r="M72" s="33"/>
      <c r="N72" s="33"/>
      <c r="O72" s="33"/>
      <c r="P72" s="33"/>
      <c r="Q72" s="23"/>
    </row>
    <row r="73" spans="1:17">
      <c r="A73" s="465"/>
      <c r="B73" s="685"/>
      <c r="C73" s="73"/>
      <c r="D73" s="73"/>
      <c r="E73" s="342" t="s">
        <v>30</v>
      </c>
      <c r="F73" s="194">
        <v>10</v>
      </c>
      <c r="G73" s="194">
        <v>10</v>
      </c>
      <c r="H73" s="46"/>
      <c r="I73" s="46"/>
      <c r="J73" s="46"/>
      <c r="K73" s="46"/>
      <c r="L73" s="33"/>
      <c r="M73" s="33"/>
      <c r="N73" s="33"/>
      <c r="O73" s="33"/>
      <c r="P73" s="33"/>
      <c r="Q73" s="23"/>
    </row>
    <row r="74" spans="1:17">
      <c r="A74" s="465">
        <v>237</v>
      </c>
      <c r="B74" s="685" t="s">
        <v>142</v>
      </c>
      <c r="C74" s="73">
        <v>180</v>
      </c>
      <c r="D74" s="73">
        <v>180</v>
      </c>
      <c r="E74" s="342" t="s">
        <v>49</v>
      </c>
      <c r="F74" s="219">
        <v>82.8</v>
      </c>
      <c r="G74" s="219">
        <v>82.8</v>
      </c>
      <c r="H74" s="158">
        <v>8.4</v>
      </c>
      <c r="I74" s="158">
        <v>8</v>
      </c>
      <c r="J74" s="158">
        <v>51</v>
      </c>
      <c r="K74" s="158">
        <v>300</v>
      </c>
      <c r="L74" s="33"/>
      <c r="M74" s="33"/>
      <c r="N74" s="33"/>
      <c r="O74" s="33"/>
      <c r="P74" s="33"/>
      <c r="Q74" s="23"/>
    </row>
    <row r="75" spans="1:17">
      <c r="A75" s="465"/>
      <c r="B75" s="685"/>
      <c r="C75" s="73"/>
      <c r="D75" s="73"/>
      <c r="E75" s="342" t="s">
        <v>30</v>
      </c>
      <c r="F75" s="219">
        <v>8.1</v>
      </c>
      <c r="G75" s="219">
        <v>8.1</v>
      </c>
      <c r="H75" s="33"/>
      <c r="I75" s="33"/>
      <c r="J75" s="33"/>
      <c r="K75" s="33"/>
      <c r="L75" s="33"/>
      <c r="M75" s="33"/>
      <c r="N75" s="33"/>
      <c r="O75" s="33"/>
      <c r="P75" s="33"/>
      <c r="Q75" s="23"/>
    </row>
  </sheetData>
  <mergeCells count="33">
    <mergeCell ref="A1:N1"/>
    <mergeCell ref="A3:A4"/>
    <mergeCell ref="E3:E4"/>
    <mergeCell ref="F3:K3"/>
    <mergeCell ref="A5:A8"/>
    <mergeCell ref="B5:B8"/>
    <mergeCell ref="L3:Q3"/>
    <mergeCell ref="C3:D3"/>
    <mergeCell ref="B43:B45"/>
    <mergeCell ref="A9:A17"/>
    <mergeCell ref="B9:B17"/>
    <mergeCell ref="A18:A20"/>
    <mergeCell ref="B18:B20"/>
    <mergeCell ref="A25:A29"/>
    <mergeCell ref="B25:B29"/>
    <mergeCell ref="B30:B37"/>
    <mergeCell ref="A30:A37"/>
    <mergeCell ref="A69:A73"/>
    <mergeCell ref="B69:B73"/>
    <mergeCell ref="A74:A75"/>
    <mergeCell ref="B74:B75"/>
    <mergeCell ref="B23:C23"/>
    <mergeCell ref="A24:G24"/>
    <mergeCell ref="A59:E59"/>
    <mergeCell ref="A60:A61"/>
    <mergeCell ref="B60:B61"/>
    <mergeCell ref="A62:A64"/>
    <mergeCell ref="B62:B64"/>
    <mergeCell ref="A65:A68"/>
    <mergeCell ref="B65:B68"/>
    <mergeCell ref="A38:A42"/>
    <mergeCell ref="B38:B42"/>
    <mergeCell ref="A43:A45"/>
  </mergeCells>
  <pageMargins left="0.31496062992125984" right="0.31496062992125984" top="0.55118110236220474" bottom="0.55118110236220474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1"/>
  <sheetViews>
    <sheetView workbookViewId="0">
      <selection activeCell="B6" sqref="A6:E71"/>
    </sheetView>
  </sheetViews>
  <sheetFormatPr defaultColWidth="9.140625" defaultRowHeight="15"/>
  <cols>
    <col min="1" max="1" width="5.28515625" style="22" customWidth="1"/>
    <col min="2" max="2" width="21.28515625" style="22" customWidth="1"/>
    <col min="3" max="4" width="6.7109375" style="22" customWidth="1"/>
    <col min="5" max="5" width="22.5703125" style="22" customWidth="1"/>
    <col min="6" max="17" width="6.5703125" style="22" customWidth="1"/>
    <col min="18" max="16384" width="9.140625" style="22"/>
  </cols>
  <sheetData>
    <row r="1" spans="1:17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7">
      <c r="A2" s="424" t="s">
        <v>402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7">
      <c r="A3" s="26"/>
      <c r="B3" s="26"/>
      <c r="C3" s="26"/>
      <c r="D3" s="27"/>
      <c r="E3" s="26"/>
      <c r="F3" s="26"/>
      <c r="G3" s="26"/>
      <c r="H3" s="26"/>
      <c r="I3" s="26"/>
      <c r="J3" s="26" t="s">
        <v>19</v>
      </c>
      <c r="K3" s="26"/>
      <c r="L3" s="26"/>
      <c r="M3" s="26"/>
      <c r="N3" s="26"/>
    </row>
    <row r="4" spans="1:17" ht="15.75" customHeight="1">
      <c r="A4" s="476" t="s">
        <v>20</v>
      </c>
      <c r="B4" s="60" t="s">
        <v>5</v>
      </c>
      <c r="C4" s="479" t="s">
        <v>112</v>
      </c>
      <c r="D4" s="480"/>
      <c r="E4" s="477" t="s">
        <v>22</v>
      </c>
      <c r="F4" s="478" t="s">
        <v>163</v>
      </c>
      <c r="G4" s="478"/>
      <c r="H4" s="478"/>
      <c r="I4" s="478"/>
      <c r="J4" s="478"/>
      <c r="K4" s="478"/>
      <c r="L4" s="478" t="s">
        <v>164</v>
      </c>
      <c r="M4" s="478"/>
      <c r="N4" s="478"/>
      <c r="O4" s="478"/>
      <c r="P4" s="478"/>
      <c r="Q4" s="478"/>
    </row>
    <row r="5" spans="1:17" ht="24">
      <c r="A5" s="476"/>
      <c r="B5" s="61" t="s">
        <v>132</v>
      </c>
      <c r="C5" s="64" t="s">
        <v>124</v>
      </c>
      <c r="D5" s="64" t="s">
        <v>205</v>
      </c>
      <c r="E5" s="477"/>
      <c r="F5" s="60" t="s">
        <v>23</v>
      </c>
      <c r="G5" s="60" t="s">
        <v>24</v>
      </c>
      <c r="H5" s="60" t="s">
        <v>25</v>
      </c>
      <c r="I5" s="60" t="s">
        <v>26</v>
      </c>
      <c r="J5" s="60" t="s">
        <v>27</v>
      </c>
      <c r="K5" s="60" t="s">
        <v>28</v>
      </c>
      <c r="L5" s="60" t="s">
        <v>23</v>
      </c>
      <c r="M5" s="60" t="s">
        <v>24</v>
      </c>
      <c r="N5" s="60" t="s">
        <v>25</v>
      </c>
      <c r="O5" s="60" t="s">
        <v>26</v>
      </c>
      <c r="P5" s="60" t="s">
        <v>27</v>
      </c>
      <c r="Q5" s="60" t="s">
        <v>28</v>
      </c>
    </row>
    <row r="6" spans="1:17" ht="15" customHeight="1">
      <c r="A6" s="446">
        <v>296</v>
      </c>
      <c r="B6" s="659" t="s">
        <v>145</v>
      </c>
      <c r="C6" s="90">
        <v>150</v>
      </c>
      <c r="D6" s="90">
        <v>200</v>
      </c>
      <c r="E6" s="323" t="s">
        <v>29</v>
      </c>
      <c r="F6" s="280">
        <v>50</v>
      </c>
      <c r="G6" s="280">
        <v>162</v>
      </c>
      <c r="H6" s="53">
        <v>6.7</v>
      </c>
      <c r="I6" s="53">
        <v>5.4</v>
      </c>
      <c r="J6" s="53">
        <v>29.3</v>
      </c>
      <c r="K6" s="53">
        <v>193</v>
      </c>
      <c r="L6" s="280">
        <v>66</v>
      </c>
      <c r="M6" s="280">
        <v>216</v>
      </c>
      <c r="N6" s="53">
        <v>9.1999999999999993</v>
      </c>
      <c r="O6" s="53">
        <v>7.2</v>
      </c>
      <c r="P6" s="53">
        <v>39</v>
      </c>
      <c r="Q6" s="53">
        <v>258</v>
      </c>
    </row>
    <row r="7" spans="1:17">
      <c r="A7" s="731"/>
      <c r="B7" s="660"/>
      <c r="C7" s="693"/>
      <c r="D7" s="693"/>
      <c r="E7" s="324" t="s">
        <v>96</v>
      </c>
      <c r="F7" s="48">
        <v>5</v>
      </c>
      <c r="G7" s="48">
        <v>4.5</v>
      </c>
      <c r="H7" s="40"/>
      <c r="I7" s="40"/>
      <c r="J7" s="40"/>
      <c r="K7" s="40"/>
      <c r="L7" s="48">
        <v>6.6</v>
      </c>
      <c r="M7" s="280">
        <v>6</v>
      </c>
      <c r="N7" s="54"/>
      <c r="O7" s="54"/>
      <c r="P7" s="54"/>
      <c r="Q7" s="54"/>
    </row>
    <row r="8" spans="1:17" ht="15" customHeight="1">
      <c r="A8" s="731"/>
      <c r="B8" s="660"/>
      <c r="C8" s="732"/>
      <c r="D8" s="732"/>
      <c r="E8" s="324" t="s">
        <v>30</v>
      </c>
      <c r="F8" s="48">
        <v>22.5</v>
      </c>
      <c r="G8" s="48">
        <v>2.5</v>
      </c>
      <c r="H8" s="40"/>
      <c r="I8" s="40"/>
      <c r="J8" s="40"/>
      <c r="K8" s="40"/>
      <c r="L8" s="280">
        <v>3</v>
      </c>
      <c r="M8" s="280">
        <v>3</v>
      </c>
      <c r="N8" s="54"/>
      <c r="O8" s="54"/>
      <c r="P8" s="54"/>
      <c r="Q8" s="54"/>
    </row>
    <row r="9" spans="1:17">
      <c r="A9" s="731"/>
      <c r="B9" s="660"/>
      <c r="C9" s="693"/>
      <c r="D9" s="693"/>
      <c r="E9" s="324" t="s">
        <v>146</v>
      </c>
      <c r="F9" s="113"/>
      <c r="G9" s="329">
        <v>167</v>
      </c>
      <c r="H9" s="40"/>
      <c r="I9" s="40"/>
      <c r="J9" s="40"/>
      <c r="K9" s="40"/>
      <c r="L9" s="49"/>
      <c r="M9" s="329">
        <v>222</v>
      </c>
      <c r="N9" s="54"/>
      <c r="O9" s="54"/>
      <c r="P9" s="54"/>
      <c r="Q9" s="54"/>
    </row>
    <row r="10" spans="1:17">
      <c r="A10" s="447"/>
      <c r="B10" s="661"/>
      <c r="C10" s="693"/>
      <c r="D10" s="693"/>
      <c r="E10" s="324" t="s">
        <v>30</v>
      </c>
      <c r="F10" s="113">
        <v>5</v>
      </c>
      <c r="G10" s="113">
        <v>5</v>
      </c>
      <c r="H10" s="40"/>
      <c r="I10" s="40"/>
      <c r="J10" s="40"/>
      <c r="K10" s="40"/>
      <c r="L10" s="49">
        <v>5</v>
      </c>
      <c r="M10" s="49">
        <v>5</v>
      </c>
      <c r="N10" s="54"/>
      <c r="O10" s="54"/>
      <c r="P10" s="54"/>
      <c r="Q10" s="54"/>
    </row>
    <row r="11" spans="1:17" ht="15" customHeight="1">
      <c r="A11" s="164">
        <v>495</v>
      </c>
      <c r="B11" s="164" t="s">
        <v>282</v>
      </c>
      <c r="C11" s="164">
        <v>200</v>
      </c>
      <c r="D11" s="161">
        <v>200</v>
      </c>
      <c r="E11" s="164" t="s">
        <v>283</v>
      </c>
      <c r="F11" s="164">
        <v>1</v>
      </c>
      <c r="G11" s="164">
        <v>50</v>
      </c>
      <c r="H11" s="165">
        <v>1.5</v>
      </c>
      <c r="I11" s="165">
        <v>1.3</v>
      </c>
      <c r="J11" s="165">
        <v>15.9</v>
      </c>
      <c r="K11" s="165">
        <v>81</v>
      </c>
      <c r="L11" s="164">
        <v>1</v>
      </c>
      <c r="M11" s="164">
        <v>50</v>
      </c>
      <c r="N11" s="165">
        <v>1.5</v>
      </c>
      <c r="O11" s="165">
        <v>1.3</v>
      </c>
      <c r="P11" s="165">
        <v>15.9</v>
      </c>
      <c r="Q11" s="165">
        <v>81</v>
      </c>
    </row>
    <row r="12" spans="1:17">
      <c r="A12" s="215"/>
      <c r="B12" s="215"/>
      <c r="C12" s="338"/>
      <c r="D12" s="338"/>
      <c r="E12" s="164" t="s">
        <v>51</v>
      </c>
      <c r="F12" s="164">
        <v>80</v>
      </c>
      <c r="G12" s="164">
        <v>80</v>
      </c>
      <c r="H12" s="132"/>
      <c r="I12" s="132"/>
      <c r="J12" s="133"/>
      <c r="K12" s="133"/>
      <c r="L12" s="164">
        <v>80</v>
      </c>
      <c r="M12" s="164">
        <v>80</v>
      </c>
      <c r="N12" s="132"/>
      <c r="O12" s="132"/>
      <c r="P12" s="133"/>
      <c r="Q12" s="133"/>
    </row>
    <row r="13" spans="1:17">
      <c r="A13" s="215"/>
      <c r="B13" s="215"/>
      <c r="C13" s="338"/>
      <c r="D13" s="338"/>
      <c r="E13" s="164" t="s">
        <v>32</v>
      </c>
      <c r="F13" s="164">
        <v>13</v>
      </c>
      <c r="G13" s="164">
        <v>13</v>
      </c>
      <c r="H13" s="132"/>
      <c r="I13" s="132"/>
      <c r="J13" s="133"/>
      <c r="K13" s="133"/>
      <c r="L13" s="164">
        <v>13</v>
      </c>
      <c r="M13" s="164">
        <v>13</v>
      </c>
      <c r="N13" s="132"/>
      <c r="O13" s="132"/>
      <c r="P13" s="133"/>
      <c r="Q13" s="133"/>
    </row>
    <row r="14" spans="1:17">
      <c r="A14" s="215"/>
      <c r="B14" s="215"/>
      <c r="C14" s="338"/>
      <c r="D14" s="338"/>
      <c r="E14" s="164" t="s">
        <v>222</v>
      </c>
      <c r="F14" s="164">
        <v>150</v>
      </c>
      <c r="G14" s="164">
        <v>150</v>
      </c>
      <c r="H14" s="132"/>
      <c r="I14" s="132"/>
      <c r="J14" s="133"/>
      <c r="K14" s="133"/>
      <c r="L14" s="164">
        <v>150</v>
      </c>
      <c r="M14" s="164">
        <v>150</v>
      </c>
      <c r="N14" s="132"/>
      <c r="O14" s="132"/>
      <c r="P14" s="133"/>
      <c r="Q14" s="133"/>
    </row>
    <row r="15" spans="1:17">
      <c r="A15" s="378">
        <v>111</v>
      </c>
      <c r="B15" s="586" t="s">
        <v>310</v>
      </c>
      <c r="C15" s="89">
        <v>40</v>
      </c>
      <c r="D15" s="89">
        <v>60</v>
      </c>
      <c r="E15" s="323" t="s">
        <v>311</v>
      </c>
      <c r="F15" s="324">
        <v>40</v>
      </c>
      <c r="G15" s="324">
        <v>40</v>
      </c>
      <c r="H15" s="325">
        <v>3</v>
      </c>
      <c r="I15" s="325">
        <v>1.1599999999999999</v>
      </c>
      <c r="J15" s="325">
        <v>20.5</v>
      </c>
      <c r="K15" s="325">
        <v>104</v>
      </c>
      <c r="L15" s="324">
        <v>60</v>
      </c>
      <c r="M15" s="324">
        <v>60</v>
      </c>
      <c r="N15" s="325">
        <v>4.5</v>
      </c>
      <c r="O15" s="325">
        <v>1.8</v>
      </c>
      <c r="P15" s="325">
        <v>30.8</v>
      </c>
      <c r="Q15" s="325">
        <v>137</v>
      </c>
    </row>
    <row r="16" spans="1:17">
      <c r="A16" s="372">
        <v>105</v>
      </c>
      <c r="B16" s="587" t="s">
        <v>319</v>
      </c>
      <c r="C16" s="89">
        <v>10</v>
      </c>
      <c r="D16" s="89">
        <v>10</v>
      </c>
      <c r="E16" s="587" t="s">
        <v>176</v>
      </c>
      <c r="F16" s="113">
        <v>10</v>
      </c>
      <c r="G16" s="113">
        <v>10</v>
      </c>
      <c r="H16" s="54">
        <v>0.01</v>
      </c>
      <c r="I16" s="53">
        <v>8.1999999999999993</v>
      </c>
      <c r="J16" s="53">
        <v>0</v>
      </c>
      <c r="K16" s="53">
        <v>74</v>
      </c>
      <c r="L16" s="113">
        <v>10</v>
      </c>
      <c r="M16" s="113">
        <v>10</v>
      </c>
      <c r="N16" s="54">
        <v>0.01</v>
      </c>
      <c r="O16" s="53">
        <v>8.1999999999999993</v>
      </c>
      <c r="P16" s="53">
        <v>0</v>
      </c>
      <c r="Q16" s="53">
        <v>74</v>
      </c>
    </row>
    <row r="17" spans="1:17">
      <c r="A17" s="372">
        <v>112</v>
      </c>
      <c r="B17" s="587" t="s">
        <v>130</v>
      </c>
      <c r="C17" s="90">
        <v>140</v>
      </c>
      <c r="D17" s="89">
        <v>140</v>
      </c>
      <c r="E17" s="323" t="s">
        <v>58</v>
      </c>
      <c r="F17" s="113">
        <v>140</v>
      </c>
      <c r="G17" s="113">
        <v>140</v>
      </c>
      <c r="H17" s="53">
        <v>0.5</v>
      </c>
      <c r="I17" s="53">
        <v>0.5</v>
      </c>
      <c r="J17" s="53">
        <v>13.7</v>
      </c>
      <c r="K17" s="53">
        <v>66</v>
      </c>
      <c r="L17" s="113">
        <v>140</v>
      </c>
      <c r="M17" s="113">
        <v>140</v>
      </c>
      <c r="N17" s="53">
        <v>0.5</v>
      </c>
      <c r="O17" s="53">
        <v>0.5</v>
      </c>
      <c r="P17" s="53">
        <v>13.7</v>
      </c>
      <c r="Q17" s="53">
        <v>66</v>
      </c>
    </row>
    <row r="18" spans="1:17">
      <c r="A18" s="733"/>
      <c r="B18" s="618" t="s">
        <v>157</v>
      </c>
      <c r="C18" s="56"/>
      <c r="D18" s="56"/>
      <c r="E18" s="701"/>
      <c r="F18" s="42"/>
      <c r="G18" s="42"/>
      <c r="H18" s="59">
        <f>SUM(H6:H17)</f>
        <v>11.709999999999999</v>
      </c>
      <c r="I18" s="59">
        <f>SUM(I6:I17)</f>
        <v>16.559999999999999</v>
      </c>
      <c r="J18" s="59">
        <f>SUM(J6:J17)</f>
        <v>79.400000000000006</v>
      </c>
      <c r="K18" s="59">
        <f>SUM(K6:K17)</f>
        <v>518</v>
      </c>
      <c r="L18" s="59"/>
      <c r="M18" s="59"/>
      <c r="N18" s="59">
        <f>SUM(N6:N17)</f>
        <v>15.709999999999999</v>
      </c>
      <c r="O18" s="59">
        <f>SUM(O6:O17)</f>
        <v>19</v>
      </c>
      <c r="P18" s="59">
        <f>SUM(P6:P17)</f>
        <v>99.4</v>
      </c>
      <c r="Q18" s="59">
        <f>SUM(Q6:Q17)</f>
        <v>616</v>
      </c>
    </row>
    <row r="19" spans="1:17">
      <c r="A19" s="734" t="s">
        <v>131</v>
      </c>
      <c r="B19" s="734"/>
      <c r="C19" s="734"/>
      <c r="D19" s="734"/>
      <c r="E19" s="734"/>
      <c r="F19" s="42"/>
      <c r="G19" s="42"/>
      <c r="H19" s="42"/>
      <c r="I19" s="42"/>
      <c r="J19" s="42"/>
      <c r="K19" s="42"/>
      <c r="L19" s="114"/>
      <c r="M19" s="115"/>
      <c r="N19" s="115"/>
      <c r="O19" s="115"/>
      <c r="P19" s="115"/>
      <c r="Q19" s="115"/>
    </row>
    <row r="20" spans="1:17" ht="16.5" customHeight="1">
      <c r="A20" s="465">
        <v>73</v>
      </c>
      <c r="B20" s="685" t="s">
        <v>149</v>
      </c>
      <c r="C20" s="73">
        <v>60</v>
      </c>
      <c r="D20" s="73">
        <v>100</v>
      </c>
      <c r="E20" s="342" t="s">
        <v>34</v>
      </c>
      <c r="F20" s="50">
        <v>20.8</v>
      </c>
      <c r="G20" s="272">
        <v>15</v>
      </c>
      <c r="H20" s="55">
        <v>1.8</v>
      </c>
      <c r="I20" s="55">
        <v>4.0999999999999996</v>
      </c>
      <c r="J20" s="55">
        <v>13.2</v>
      </c>
      <c r="K20" s="55">
        <v>97.2</v>
      </c>
      <c r="L20" s="50">
        <v>34.700000000000003</v>
      </c>
      <c r="M20" s="272">
        <v>25</v>
      </c>
      <c r="N20" s="55">
        <v>3.1</v>
      </c>
      <c r="O20" s="55">
        <v>6.9</v>
      </c>
      <c r="P20" s="55">
        <v>22</v>
      </c>
      <c r="Q20" s="55">
        <v>162</v>
      </c>
    </row>
    <row r="21" spans="1:17">
      <c r="A21" s="465"/>
      <c r="B21" s="685"/>
      <c r="C21" s="73"/>
      <c r="D21" s="73"/>
      <c r="E21" s="342" t="s">
        <v>150</v>
      </c>
      <c r="F21" s="272">
        <v>25</v>
      </c>
      <c r="G21" s="272">
        <v>15</v>
      </c>
      <c r="H21" s="59"/>
      <c r="I21" s="59"/>
      <c r="J21" s="59"/>
      <c r="K21" s="59"/>
      <c r="L21" s="50">
        <v>41.6</v>
      </c>
      <c r="M21" s="272">
        <v>25</v>
      </c>
      <c r="N21" s="59"/>
      <c r="O21" s="59"/>
      <c r="P21" s="59"/>
      <c r="Q21" s="59"/>
    </row>
    <row r="22" spans="1:17">
      <c r="A22" s="465"/>
      <c r="B22" s="685"/>
      <c r="C22" s="73"/>
      <c r="D22" s="73"/>
      <c r="E22" s="342" t="s">
        <v>36</v>
      </c>
      <c r="F22" s="50">
        <v>18.8</v>
      </c>
      <c r="G22" s="272">
        <v>15</v>
      </c>
      <c r="H22" s="59"/>
      <c r="I22" s="59"/>
      <c r="J22" s="59"/>
      <c r="K22" s="59"/>
      <c r="L22" s="50">
        <v>31.4</v>
      </c>
      <c r="M22" s="272">
        <v>25</v>
      </c>
      <c r="N22" s="59"/>
      <c r="O22" s="59"/>
      <c r="P22" s="59"/>
      <c r="Q22" s="59"/>
    </row>
    <row r="23" spans="1:17" ht="15.75" customHeight="1">
      <c r="A23" s="465"/>
      <c r="B23" s="685"/>
      <c r="C23" s="73"/>
      <c r="D23" s="73"/>
      <c r="E23" s="342" t="s">
        <v>62</v>
      </c>
      <c r="F23" s="272">
        <v>15</v>
      </c>
      <c r="G23" s="272">
        <v>12</v>
      </c>
      <c r="H23" s="59"/>
      <c r="I23" s="59"/>
      <c r="J23" s="59"/>
      <c r="K23" s="59"/>
      <c r="L23" s="272">
        <v>25</v>
      </c>
      <c r="M23" s="272">
        <v>20</v>
      </c>
      <c r="N23" s="59"/>
      <c r="O23" s="59"/>
      <c r="P23" s="59"/>
      <c r="Q23" s="59"/>
    </row>
    <row r="24" spans="1:17">
      <c r="A24" s="465"/>
      <c r="B24" s="685"/>
      <c r="C24" s="73"/>
      <c r="D24" s="73"/>
      <c r="E24" s="342" t="s">
        <v>38</v>
      </c>
      <c r="F24" s="50">
        <v>6.5</v>
      </c>
      <c r="G24" s="50">
        <v>6.5</v>
      </c>
      <c r="H24" s="59"/>
      <c r="I24" s="59"/>
      <c r="J24" s="59"/>
      <c r="K24" s="59"/>
      <c r="L24" s="272">
        <v>7</v>
      </c>
      <c r="M24" s="272">
        <v>7</v>
      </c>
      <c r="N24" s="59"/>
      <c r="O24" s="59"/>
      <c r="P24" s="59"/>
      <c r="Q24" s="59"/>
    </row>
    <row r="25" spans="1:17" ht="15" customHeight="1">
      <c r="A25" s="443" t="s">
        <v>250</v>
      </c>
      <c r="B25" s="724" t="s">
        <v>151</v>
      </c>
      <c r="C25" s="57" t="s">
        <v>136</v>
      </c>
      <c r="D25" s="57" t="s">
        <v>298</v>
      </c>
      <c r="E25" s="735" t="s">
        <v>63</v>
      </c>
      <c r="F25" s="50">
        <v>16.2</v>
      </c>
      <c r="G25" s="272">
        <v>16</v>
      </c>
      <c r="H25" s="55">
        <v>1.8</v>
      </c>
      <c r="I25" s="55">
        <v>3.4</v>
      </c>
      <c r="J25" s="55">
        <v>12.1</v>
      </c>
      <c r="K25" s="55">
        <v>86.4</v>
      </c>
      <c r="L25" s="50">
        <v>20.25</v>
      </c>
      <c r="M25" s="272">
        <v>20</v>
      </c>
      <c r="N25" s="55">
        <v>2.2999999999999998</v>
      </c>
      <c r="O25" s="55">
        <v>4.3</v>
      </c>
      <c r="P25" s="55">
        <v>15.1</v>
      </c>
      <c r="Q25" s="55">
        <v>108</v>
      </c>
    </row>
    <row r="26" spans="1:17">
      <c r="A26" s="444"/>
      <c r="B26" s="725"/>
      <c r="C26" s="57"/>
      <c r="D26" s="57"/>
      <c r="E26" s="735" t="s">
        <v>34</v>
      </c>
      <c r="F26" s="50">
        <v>66.599999999999994</v>
      </c>
      <c r="G26" s="272">
        <v>50</v>
      </c>
      <c r="H26" s="55"/>
      <c r="I26" s="55"/>
      <c r="J26" s="55"/>
      <c r="K26" s="55"/>
      <c r="L26" s="50">
        <v>83.25</v>
      </c>
      <c r="M26" s="50">
        <v>62.5</v>
      </c>
      <c r="N26" s="87"/>
      <c r="O26" s="87"/>
      <c r="P26" s="87"/>
      <c r="Q26" s="87"/>
    </row>
    <row r="27" spans="1:17">
      <c r="A27" s="444"/>
      <c r="B27" s="725"/>
      <c r="C27" s="57"/>
      <c r="D27" s="57"/>
      <c r="E27" s="735" t="s">
        <v>36</v>
      </c>
      <c r="F27" s="272">
        <v>10</v>
      </c>
      <c r="G27" s="272">
        <v>8</v>
      </c>
      <c r="H27" s="55"/>
      <c r="I27" s="55"/>
      <c r="J27" s="55"/>
      <c r="K27" s="55"/>
      <c r="L27" s="50">
        <v>12.5</v>
      </c>
      <c r="M27" s="272">
        <v>10</v>
      </c>
      <c r="N27" s="87"/>
      <c r="O27" s="87"/>
      <c r="P27" s="87"/>
      <c r="Q27" s="87"/>
    </row>
    <row r="28" spans="1:17">
      <c r="A28" s="444"/>
      <c r="B28" s="725"/>
      <c r="C28" s="57"/>
      <c r="D28" s="57"/>
      <c r="E28" s="735" t="s">
        <v>122</v>
      </c>
      <c r="F28" s="272">
        <v>1</v>
      </c>
      <c r="G28" s="272">
        <v>1</v>
      </c>
      <c r="H28" s="55"/>
      <c r="I28" s="55"/>
      <c r="J28" s="55"/>
      <c r="K28" s="55"/>
      <c r="L28" s="272">
        <v>1</v>
      </c>
      <c r="M28" s="272">
        <v>1</v>
      </c>
      <c r="N28" s="87"/>
      <c r="O28" s="87"/>
      <c r="P28" s="87"/>
      <c r="Q28" s="87"/>
    </row>
    <row r="29" spans="1:17">
      <c r="A29" s="444"/>
      <c r="B29" s="725"/>
      <c r="C29" s="57"/>
      <c r="D29" s="57"/>
      <c r="E29" s="735" t="s">
        <v>35</v>
      </c>
      <c r="F29" s="50">
        <v>12.2</v>
      </c>
      <c r="G29" s="272">
        <v>10</v>
      </c>
      <c r="H29" s="55"/>
      <c r="I29" s="55"/>
      <c r="J29" s="55"/>
      <c r="K29" s="55"/>
      <c r="L29" s="50">
        <v>15.25</v>
      </c>
      <c r="M29" s="50">
        <v>12.5</v>
      </c>
      <c r="N29" s="87"/>
      <c r="O29" s="87"/>
      <c r="P29" s="87"/>
      <c r="Q29" s="87"/>
    </row>
    <row r="30" spans="1:17">
      <c r="A30" s="444"/>
      <c r="B30" s="725"/>
      <c r="C30" s="57"/>
      <c r="D30" s="57"/>
      <c r="E30" s="735" t="s">
        <v>30</v>
      </c>
      <c r="F30" s="272">
        <v>3</v>
      </c>
      <c r="G30" s="272">
        <v>3</v>
      </c>
      <c r="H30" s="55"/>
      <c r="I30" s="55"/>
      <c r="J30" s="55"/>
      <c r="K30" s="55"/>
      <c r="L30" s="272">
        <v>5</v>
      </c>
      <c r="M30" s="272">
        <v>5</v>
      </c>
      <c r="N30" s="87"/>
      <c r="O30" s="87"/>
      <c r="P30" s="87"/>
      <c r="Q30" s="87"/>
    </row>
    <row r="31" spans="1:17">
      <c r="A31" s="445"/>
      <c r="B31" s="726"/>
      <c r="C31" s="56"/>
      <c r="D31" s="56"/>
      <c r="E31" s="193" t="s">
        <v>185</v>
      </c>
      <c r="F31" s="272">
        <v>24</v>
      </c>
      <c r="G31" s="272">
        <v>15</v>
      </c>
      <c r="H31" s="99"/>
      <c r="I31" s="99"/>
      <c r="J31" s="99"/>
      <c r="K31" s="99"/>
      <c r="L31" s="307">
        <v>40</v>
      </c>
      <c r="M31" s="307">
        <v>25</v>
      </c>
      <c r="N31" s="99"/>
      <c r="O31" s="99"/>
      <c r="P31" s="99"/>
      <c r="Q31" s="99"/>
    </row>
    <row r="32" spans="1:17" ht="16.5" customHeight="1">
      <c r="A32" s="442">
        <v>369</v>
      </c>
      <c r="B32" s="736" t="s">
        <v>152</v>
      </c>
      <c r="C32" s="737">
        <v>220</v>
      </c>
      <c r="D32" s="737">
        <v>220</v>
      </c>
      <c r="E32" s="351" t="s">
        <v>92</v>
      </c>
      <c r="F32" s="272">
        <v>151</v>
      </c>
      <c r="G32" s="272">
        <v>111</v>
      </c>
      <c r="H32" s="55">
        <v>26</v>
      </c>
      <c r="I32" s="55">
        <v>23.2</v>
      </c>
      <c r="J32" s="55">
        <v>16.600000000000001</v>
      </c>
      <c r="K32" s="55">
        <v>333.6</v>
      </c>
      <c r="L32" s="272">
        <v>151</v>
      </c>
      <c r="M32" s="272">
        <v>111</v>
      </c>
      <c r="N32" s="55">
        <v>26</v>
      </c>
      <c r="O32" s="55">
        <v>23.2</v>
      </c>
      <c r="P32" s="55">
        <v>16.600000000000001</v>
      </c>
      <c r="Q32" s="55">
        <v>333.6</v>
      </c>
    </row>
    <row r="33" spans="1:17">
      <c r="A33" s="442"/>
      <c r="B33" s="736"/>
      <c r="C33" s="738"/>
      <c r="D33" s="738"/>
      <c r="E33" s="351" t="s">
        <v>66</v>
      </c>
      <c r="F33" s="272">
        <v>168</v>
      </c>
      <c r="G33" s="272">
        <v>125</v>
      </c>
      <c r="H33" s="87"/>
      <c r="I33" s="87"/>
      <c r="J33" s="87"/>
      <c r="K33" s="87"/>
      <c r="L33" s="272">
        <v>168</v>
      </c>
      <c r="M33" s="272">
        <v>125</v>
      </c>
      <c r="N33" s="87"/>
      <c r="O33" s="87"/>
      <c r="P33" s="87"/>
      <c r="Q33" s="87"/>
    </row>
    <row r="34" spans="1:17">
      <c r="A34" s="442"/>
      <c r="B34" s="736"/>
      <c r="C34" s="738"/>
      <c r="D34" s="738"/>
      <c r="E34" s="351" t="s">
        <v>35</v>
      </c>
      <c r="F34" s="272">
        <v>21</v>
      </c>
      <c r="G34" s="272">
        <v>18</v>
      </c>
      <c r="H34" s="87"/>
      <c r="I34" s="87"/>
      <c r="J34" s="87"/>
      <c r="K34" s="87"/>
      <c r="L34" s="50">
        <v>21</v>
      </c>
      <c r="M34" s="272">
        <v>18</v>
      </c>
      <c r="N34" s="87"/>
      <c r="O34" s="87"/>
      <c r="P34" s="87"/>
      <c r="Q34" s="87"/>
    </row>
    <row r="35" spans="1:17" ht="13.5" customHeight="1">
      <c r="A35" s="442"/>
      <c r="B35" s="736"/>
      <c r="C35" s="738"/>
      <c r="D35" s="738"/>
      <c r="E35" s="351" t="s">
        <v>52</v>
      </c>
      <c r="F35" s="50">
        <v>8.5</v>
      </c>
      <c r="G35" s="50">
        <v>8.5</v>
      </c>
      <c r="H35" s="87"/>
      <c r="I35" s="87"/>
      <c r="J35" s="87"/>
      <c r="K35" s="87"/>
      <c r="L35" s="50">
        <v>8.5</v>
      </c>
      <c r="M35" s="50">
        <v>8.5</v>
      </c>
      <c r="N35" s="87"/>
      <c r="O35" s="87"/>
      <c r="P35" s="87"/>
      <c r="Q35" s="87"/>
    </row>
    <row r="36" spans="1:17">
      <c r="A36" s="442"/>
      <c r="B36" s="736"/>
      <c r="C36" s="738"/>
      <c r="D36" s="738"/>
      <c r="E36" s="351" t="s">
        <v>37</v>
      </c>
      <c r="F36" s="50">
        <v>8.4</v>
      </c>
      <c r="G36" s="50">
        <v>8.4</v>
      </c>
      <c r="H36" s="87"/>
      <c r="I36" s="87"/>
      <c r="J36" s="87"/>
      <c r="K36" s="87"/>
      <c r="L36" s="50">
        <v>8.4</v>
      </c>
      <c r="M36" s="50">
        <v>8.4</v>
      </c>
      <c r="N36" s="87"/>
      <c r="O36" s="87"/>
      <c r="P36" s="87"/>
      <c r="Q36" s="87"/>
    </row>
    <row r="37" spans="1:17" ht="14.25" customHeight="1">
      <c r="A37" s="442">
        <v>508</v>
      </c>
      <c r="B37" s="739" t="s">
        <v>153</v>
      </c>
      <c r="C37" s="310">
        <v>200</v>
      </c>
      <c r="D37" s="310">
        <v>200</v>
      </c>
      <c r="E37" s="351" t="s">
        <v>93</v>
      </c>
      <c r="F37" s="307">
        <v>25</v>
      </c>
      <c r="G37" s="98">
        <v>30.5</v>
      </c>
      <c r="H37" s="99">
        <v>0.5</v>
      </c>
      <c r="I37" s="99">
        <v>0</v>
      </c>
      <c r="J37" s="99">
        <v>27</v>
      </c>
      <c r="K37" s="99">
        <v>110</v>
      </c>
      <c r="L37" s="272">
        <v>25</v>
      </c>
      <c r="M37" s="50">
        <v>30.5</v>
      </c>
      <c r="N37" s="55">
        <v>0.5</v>
      </c>
      <c r="O37" s="55">
        <v>0</v>
      </c>
      <c r="P37" s="55">
        <v>27</v>
      </c>
      <c r="Q37" s="55">
        <v>110</v>
      </c>
    </row>
    <row r="38" spans="1:17">
      <c r="A38" s="442"/>
      <c r="B38" s="739"/>
      <c r="C38" s="191"/>
      <c r="D38" s="191"/>
      <c r="E38" s="351" t="s">
        <v>32</v>
      </c>
      <c r="F38" s="307">
        <v>13</v>
      </c>
      <c r="G38" s="307">
        <v>13</v>
      </c>
      <c r="H38" s="100"/>
      <c r="I38" s="100"/>
      <c r="J38" s="100"/>
      <c r="K38" s="100"/>
      <c r="L38" s="272">
        <v>13</v>
      </c>
      <c r="M38" s="272">
        <v>13</v>
      </c>
      <c r="N38" s="55"/>
      <c r="O38" s="55"/>
      <c r="P38" s="55"/>
      <c r="Q38" s="55"/>
    </row>
    <row r="39" spans="1:17">
      <c r="A39" s="73">
        <v>108</v>
      </c>
      <c r="B39" s="57" t="s">
        <v>147</v>
      </c>
      <c r="C39" s="57">
        <v>50</v>
      </c>
      <c r="D39" s="57">
        <v>60</v>
      </c>
      <c r="E39" s="299" t="s">
        <v>11</v>
      </c>
      <c r="F39" s="272">
        <v>50</v>
      </c>
      <c r="G39" s="272">
        <v>50</v>
      </c>
      <c r="H39" s="55">
        <v>3.8</v>
      </c>
      <c r="I39" s="55">
        <v>0.4</v>
      </c>
      <c r="J39" s="55">
        <v>24.6</v>
      </c>
      <c r="K39" s="55">
        <v>117</v>
      </c>
      <c r="L39" s="272">
        <v>60</v>
      </c>
      <c r="M39" s="272">
        <v>60</v>
      </c>
      <c r="N39" s="55">
        <v>4.5999999999999996</v>
      </c>
      <c r="O39" s="55">
        <v>0.5</v>
      </c>
      <c r="P39" s="55">
        <v>29.5</v>
      </c>
      <c r="Q39" s="55">
        <v>140</v>
      </c>
    </row>
    <row r="40" spans="1:17">
      <c r="A40" s="73">
        <v>109</v>
      </c>
      <c r="B40" s="57" t="s">
        <v>154</v>
      </c>
      <c r="C40" s="57">
        <v>50</v>
      </c>
      <c r="D40" s="57">
        <v>75</v>
      </c>
      <c r="E40" s="299" t="s">
        <v>15</v>
      </c>
      <c r="F40" s="272">
        <v>50</v>
      </c>
      <c r="G40" s="272">
        <v>50</v>
      </c>
      <c r="H40" s="55">
        <v>3.3</v>
      </c>
      <c r="I40" s="55">
        <v>0.6</v>
      </c>
      <c r="J40" s="55">
        <v>16.7</v>
      </c>
      <c r="K40" s="55">
        <v>87</v>
      </c>
      <c r="L40" s="272">
        <v>75</v>
      </c>
      <c r="M40" s="272">
        <v>75</v>
      </c>
      <c r="N40" s="87">
        <v>4.9000000000000004</v>
      </c>
      <c r="O40" s="87">
        <v>0.85</v>
      </c>
      <c r="P40" s="87">
        <v>25</v>
      </c>
      <c r="Q40" s="55">
        <v>129</v>
      </c>
    </row>
    <row r="41" spans="1:17">
      <c r="A41" s="727"/>
      <c r="B41" s="354" t="s">
        <v>179</v>
      </c>
      <c r="C41" s="663"/>
      <c r="D41" s="663"/>
      <c r="E41" s="712"/>
      <c r="F41" s="42"/>
      <c r="G41" s="42"/>
      <c r="H41" s="59">
        <f>SUM(H20:H40)</f>
        <v>37.199999999999996</v>
      </c>
      <c r="I41" s="59">
        <f>SUM(I20:I40)</f>
        <v>31.7</v>
      </c>
      <c r="J41" s="59">
        <f>SUM(J20:J40)</f>
        <v>110.2</v>
      </c>
      <c r="K41" s="59">
        <f>SUM(K20:K40)</f>
        <v>831.2</v>
      </c>
      <c r="L41" s="59"/>
      <c r="M41" s="59"/>
      <c r="N41" s="59">
        <f>SUM(N20:N40)</f>
        <v>41.4</v>
      </c>
      <c r="O41" s="59">
        <f>SUM(O20:O40)</f>
        <v>35.75</v>
      </c>
      <c r="P41" s="59">
        <f>SUM(P20:P40)</f>
        <v>135.19999999999999</v>
      </c>
      <c r="Q41" s="59">
        <f>SUM(Q20:Q40)</f>
        <v>982.6</v>
      </c>
    </row>
    <row r="42" spans="1:17">
      <c r="A42" s="727"/>
      <c r="B42" s="354" t="s">
        <v>158</v>
      </c>
      <c r="C42" s="663"/>
      <c r="D42" s="663"/>
      <c r="E42" s="712"/>
      <c r="F42" s="42"/>
      <c r="G42" s="42"/>
      <c r="H42" s="59">
        <f>H41+H18</f>
        <v>48.91</v>
      </c>
      <c r="I42" s="59">
        <f>I41+I18</f>
        <v>48.26</v>
      </c>
      <c r="J42" s="59">
        <f>J41+J18</f>
        <v>189.60000000000002</v>
      </c>
      <c r="K42" s="59">
        <f>K41+K18</f>
        <v>1349.2</v>
      </c>
      <c r="L42" s="55"/>
      <c r="M42" s="55"/>
      <c r="N42" s="59">
        <f>N41+N18</f>
        <v>57.11</v>
      </c>
      <c r="O42" s="59">
        <f>O41+O18</f>
        <v>54.75</v>
      </c>
      <c r="P42" s="59">
        <f>P41+P18</f>
        <v>234.6</v>
      </c>
      <c r="Q42" s="59">
        <f>Q41+Q18</f>
        <v>1598.6</v>
      </c>
    </row>
    <row r="43" spans="1:17">
      <c r="A43" s="697" t="s">
        <v>137</v>
      </c>
      <c r="B43" s="698"/>
      <c r="C43" s="698"/>
      <c r="D43" s="698"/>
      <c r="E43" s="699"/>
      <c r="F43" s="42"/>
      <c r="G43" s="42"/>
      <c r="H43" s="42"/>
      <c r="I43" s="42"/>
      <c r="J43" s="42"/>
      <c r="K43" s="42"/>
      <c r="L43" s="114"/>
      <c r="M43" s="115"/>
      <c r="N43" s="115"/>
      <c r="O43" s="115"/>
      <c r="P43" s="115"/>
      <c r="Q43" s="115"/>
    </row>
    <row r="44" spans="1:17">
      <c r="A44" s="465">
        <v>76</v>
      </c>
      <c r="B44" s="465" t="s">
        <v>165</v>
      </c>
      <c r="C44" s="73">
        <v>100</v>
      </c>
      <c r="D44" s="73"/>
      <c r="E44" s="701" t="s">
        <v>34</v>
      </c>
      <c r="F44" s="50">
        <v>29.4</v>
      </c>
      <c r="G44" s="272">
        <v>22</v>
      </c>
      <c r="H44" s="172">
        <v>1.3</v>
      </c>
      <c r="I44" s="172">
        <v>10.8</v>
      </c>
      <c r="J44" s="172">
        <v>6.8</v>
      </c>
      <c r="K44" s="172">
        <v>130</v>
      </c>
      <c r="L44" s="114"/>
      <c r="M44" s="115"/>
      <c r="N44" s="115"/>
      <c r="O44" s="115"/>
      <c r="P44" s="115"/>
      <c r="Q44" s="115"/>
    </row>
    <row r="45" spans="1:17">
      <c r="A45" s="465"/>
      <c r="B45" s="465"/>
      <c r="C45" s="73"/>
      <c r="D45" s="73"/>
      <c r="E45" s="701" t="s">
        <v>44</v>
      </c>
      <c r="F45" s="272">
        <v>19</v>
      </c>
      <c r="G45" s="272">
        <v>15</v>
      </c>
      <c r="H45" s="33"/>
      <c r="I45" s="33"/>
      <c r="J45" s="33"/>
      <c r="K45" s="33"/>
      <c r="L45" s="114"/>
      <c r="M45" s="115"/>
      <c r="N45" s="115"/>
      <c r="O45" s="115"/>
      <c r="P45" s="115"/>
      <c r="Q45" s="115"/>
    </row>
    <row r="46" spans="1:17">
      <c r="A46" s="465"/>
      <c r="B46" s="465"/>
      <c r="C46" s="73"/>
      <c r="D46" s="73"/>
      <c r="E46" s="701" t="s">
        <v>36</v>
      </c>
      <c r="F46" s="272">
        <v>13</v>
      </c>
      <c r="G46" s="272">
        <v>10</v>
      </c>
      <c r="H46" s="33"/>
      <c r="I46" s="33"/>
      <c r="J46" s="33"/>
      <c r="K46" s="33"/>
      <c r="L46" s="114"/>
      <c r="M46" s="115"/>
      <c r="N46" s="115"/>
      <c r="O46" s="115"/>
      <c r="P46" s="115"/>
      <c r="Q46" s="115"/>
    </row>
    <row r="47" spans="1:17">
      <c r="A47" s="465"/>
      <c r="B47" s="465"/>
      <c r="C47" s="73"/>
      <c r="D47" s="73"/>
      <c r="E47" s="701" t="s">
        <v>45</v>
      </c>
      <c r="F47" s="272">
        <v>38</v>
      </c>
      <c r="G47" s="272">
        <v>30</v>
      </c>
      <c r="H47" s="33"/>
      <c r="I47" s="33"/>
      <c r="J47" s="33"/>
      <c r="K47" s="33"/>
      <c r="L47" s="114"/>
      <c r="M47" s="115"/>
      <c r="N47" s="115"/>
      <c r="O47" s="115"/>
      <c r="P47" s="115"/>
      <c r="Q47" s="115"/>
    </row>
    <row r="48" spans="1:17">
      <c r="A48" s="465"/>
      <c r="B48" s="465"/>
      <c r="C48" s="73"/>
      <c r="D48" s="73"/>
      <c r="E48" s="701" t="s">
        <v>35</v>
      </c>
      <c r="F48" s="272">
        <v>18</v>
      </c>
      <c r="G48" s="272">
        <v>15</v>
      </c>
      <c r="H48" s="33"/>
      <c r="I48" s="33"/>
      <c r="J48" s="33"/>
      <c r="K48" s="33"/>
      <c r="L48" s="115"/>
      <c r="M48" s="115"/>
      <c r="N48" s="115"/>
      <c r="O48" s="115"/>
      <c r="P48" s="115"/>
      <c r="Q48" s="115"/>
    </row>
    <row r="49" spans="1:17">
      <c r="A49" s="465"/>
      <c r="B49" s="465"/>
      <c r="C49" s="73"/>
      <c r="D49" s="73"/>
      <c r="E49" s="701" t="s">
        <v>38</v>
      </c>
      <c r="F49" s="272">
        <v>10</v>
      </c>
      <c r="G49" s="272">
        <v>10</v>
      </c>
      <c r="H49" s="33"/>
      <c r="I49" s="33"/>
      <c r="J49" s="33"/>
      <c r="K49" s="33"/>
      <c r="L49" s="115"/>
      <c r="M49" s="115"/>
      <c r="N49" s="115"/>
      <c r="O49" s="115"/>
      <c r="P49" s="115"/>
      <c r="Q49" s="115"/>
    </row>
    <row r="50" spans="1:17">
      <c r="A50" s="465">
        <v>7</v>
      </c>
      <c r="B50" s="685" t="s">
        <v>166</v>
      </c>
      <c r="C50" s="57">
        <v>100</v>
      </c>
      <c r="D50" s="57"/>
      <c r="E50" s="342" t="s">
        <v>75</v>
      </c>
      <c r="F50" s="272">
        <v>110</v>
      </c>
      <c r="G50" s="272">
        <v>88</v>
      </c>
      <c r="H50" s="379">
        <v>1.1000000000000001</v>
      </c>
      <c r="I50" s="379">
        <v>10.1</v>
      </c>
      <c r="J50" s="379">
        <v>9.1</v>
      </c>
      <c r="K50" s="379">
        <v>132</v>
      </c>
      <c r="L50" s="115"/>
      <c r="M50" s="115"/>
      <c r="N50" s="115"/>
      <c r="O50" s="115"/>
      <c r="P50" s="115"/>
      <c r="Q50" s="115"/>
    </row>
    <row r="51" spans="1:17">
      <c r="A51" s="465"/>
      <c r="B51" s="685"/>
      <c r="C51" s="57"/>
      <c r="D51" s="57"/>
      <c r="E51" s="342" t="s">
        <v>38</v>
      </c>
      <c r="F51" s="272">
        <v>10</v>
      </c>
      <c r="G51" s="272">
        <v>10</v>
      </c>
      <c r="H51" s="36"/>
      <c r="I51" s="36"/>
      <c r="J51" s="36"/>
      <c r="K51" s="36"/>
      <c r="L51" s="115"/>
      <c r="M51" s="115"/>
      <c r="N51" s="115"/>
      <c r="O51" s="115"/>
      <c r="P51" s="115"/>
      <c r="Q51" s="115"/>
    </row>
    <row r="52" spans="1:17">
      <c r="A52" s="465"/>
      <c r="B52" s="685"/>
      <c r="C52" s="73"/>
      <c r="D52" s="73"/>
      <c r="E52" s="342" t="s">
        <v>32</v>
      </c>
      <c r="F52" s="272">
        <v>3</v>
      </c>
      <c r="G52" s="272">
        <v>3</v>
      </c>
      <c r="H52" s="36"/>
      <c r="I52" s="36"/>
      <c r="J52" s="36"/>
      <c r="K52" s="36"/>
      <c r="L52" s="115"/>
      <c r="M52" s="115"/>
      <c r="N52" s="115"/>
      <c r="O52" s="115"/>
      <c r="P52" s="115"/>
      <c r="Q52" s="115"/>
    </row>
    <row r="53" spans="1:17" ht="14.45" customHeight="1">
      <c r="A53" s="465">
        <v>404</v>
      </c>
      <c r="B53" s="685" t="s">
        <v>431</v>
      </c>
      <c r="C53" s="73">
        <v>70</v>
      </c>
      <c r="D53" s="73"/>
      <c r="E53" s="342" t="s">
        <v>185</v>
      </c>
      <c r="F53" s="282">
        <v>112</v>
      </c>
      <c r="G53" s="282">
        <v>100</v>
      </c>
      <c r="H53" s="383">
        <v>16.5</v>
      </c>
      <c r="I53" s="383">
        <v>11.4</v>
      </c>
      <c r="J53" s="383">
        <v>0.4</v>
      </c>
      <c r="K53" s="383">
        <v>170</v>
      </c>
      <c r="L53" s="115"/>
      <c r="M53" s="115"/>
      <c r="N53" s="115"/>
      <c r="O53" s="115"/>
      <c r="P53" s="115"/>
      <c r="Q53" s="115"/>
    </row>
    <row r="54" spans="1:17" ht="14.45" customHeight="1">
      <c r="A54" s="465"/>
      <c r="B54" s="685"/>
      <c r="C54" s="73"/>
      <c r="D54" s="73"/>
      <c r="E54" s="342" t="s">
        <v>36</v>
      </c>
      <c r="F54" s="282">
        <v>3</v>
      </c>
      <c r="G54" s="282">
        <v>2</v>
      </c>
      <c r="H54" s="366"/>
      <c r="I54" s="366"/>
      <c r="J54" s="366"/>
      <c r="K54" s="366"/>
      <c r="L54" s="115"/>
      <c r="M54" s="115"/>
      <c r="N54" s="115"/>
      <c r="O54" s="115"/>
      <c r="P54" s="115"/>
      <c r="Q54" s="115"/>
    </row>
    <row r="55" spans="1:17" ht="14.45" customHeight="1">
      <c r="A55" s="465"/>
      <c r="B55" s="685"/>
      <c r="C55" s="73"/>
      <c r="D55" s="73"/>
      <c r="E55" s="342" t="s">
        <v>432</v>
      </c>
      <c r="F55" s="282">
        <v>3</v>
      </c>
      <c r="G55" s="282">
        <v>3</v>
      </c>
      <c r="H55" s="366"/>
      <c r="I55" s="366"/>
      <c r="J55" s="366"/>
      <c r="K55" s="366"/>
      <c r="L55" s="115"/>
      <c r="M55" s="115"/>
      <c r="N55" s="115"/>
      <c r="O55" s="115"/>
      <c r="P55" s="115"/>
      <c r="Q55" s="115"/>
    </row>
    <row r="56" spans="1:17">
      <c r="A56" s="465">
        <v>349</v>
      </c>
      <c r="B56" s="700" t="s">
        <v>168</v>
      </c>
      <c r="C56" s="52" t="s">
        <v>8</v>
      </c>
      <c r="D56" s="52"/>
      <c r="E56" s="299" t="s">
        <v>64</v>
      </c>
      <c r="F56" s="272">
        <v>45</v>
      </c>
      <c r="G56" s="272">
        <v>45</v>
      </c>
      <c r="H56" s="55">
        <v>8.6999999999999993</v>
      </c>
      <c r="I56" s="55">
        <v>5.3</v>
      </c>
      <c r="J56" s="55">
        <v>9.6</v>
      </c>
      <c r="K56" s="55">
        <v>121</v>
      </c>
      <c r="L56" s="115"/>
      <c r="M56" s="115"/>
      <c r="N56" s="115"/>
      <c r="O56" s="115"/>
      <c r="P56" s="115"/>
      <c r="Q56" s="115"/>
    </row>
    <row r="57" spans="1:17">
      <c r="A57" s="465"/>
      <c r="B57" s="700"/>
      <c r="C57" s="52"/>
      <c r="D57" s="52"/>
      <c r="E57" s="299" t="s">
        <v>11</v>
      </c>
      <c r="F57" s="50">
        <v>9.3000000000000007</v>
      </c>
      <c r="G57" s="50">
        <v>9.3000000000000007</v>
      </c>
      <c r="H57" s="42"/>
      <c r="I57" s="42"/>
      <c r="J57" s="42"/>
      <c r="K57" s="42"/>
      <c r="L57" s="115"/>
      <c r="M57" s="115"/>
      <c r="N57" s="115"/>
      <c r="O57" s="115"/>
      <c r="P57" s="115"/>
      <c r="Q57" s="115"/>
    </row>
    <row r="58" spans="1:17">
      <c r="A58" s="465"/>
      <c r="B58" s="700"/>
      <c r="C58" s="52"/>
      <c r="D58" s="52"/>
      <c r="E58" s="299" t="s">
        <v>35</v>
      </c>
      <c r="F58" s="272">
        <v>11</v>
      </c>
      <c r="G58" s="50">
        <v>9.3000000000000007</v>
      </c>
      <c r="H58" s="42"/>
      <c r="I58" s="42"/>
      <c r="J58" s="42"/>
      <c r="K58" s="42"/>
      <c r="L58" s="115"/>
      <c r="M58" s="115"/>
      <c r="N58" s="115"/>
      <c r="O58" s="115"/>
      <c r="P58" s="115"/>
      <c r="Q58" s="115"/>
    </row>
    <row r="59" spans="1:17">
      <c r="A59" s="465"/>
      <c r="B59" s="700"/>
      <c r="C59" s="52"/>
      <c r="D59" s="52"/>
      <c r="E59" s="299" t="s">
        <v>48</v>
      </c>
      <c r="F59" s="272">
        <v>4</v>
      </c>
      <c r="G59" s="50">
        <v>4</v>
      </c>
      <c r="H59" s="42"/>
      <c r="I59" s="42"/>
      <c r="J59" s="42"/>
      <c r="K59" s="42"/>
      <c r="L59" s="115"/>
      <c r="M59" s="115"/>
      <c r="N59" s="115"/>
      <c r="O59" s="115"/>
      <c r="P59" s="115"/>
      <c r="Q59" s="115"/>
    </row>
    <row r="60" spans="1:17">
      <c r="A60" s="465"/>
      <c r="B60" s="700"/>
      <c r="C60" s="52"/>
      <c r="D60" s="52"/>
      <c r="E60" s="299" t="s">
        <v>57</v>
      </c>
      <c r="F60" s="50">
        <v>5.6</v>
      </c>
      <c r="G60" s="50">
        <v>5.6</v>
      </c>
      <c r="H60" s="42"/>
      <c r="I60" s="42"/>
      <c r="J60" s="42"/>
      <c r="K60" s="42"/>
      <c r="L60" s="115"/>
      <c r="M60" s="115"/>
      <c r="N60" s="115"/>
      <c r="O60" s="115"/>
      <c r="P60" s="115"/>
      <c r="Q60" s="115"/>
    </row>
    <row r="61" spans="1:17">
      <c r="A61" s="465"/>
      <c r="B61" s="700"/>
      <c r="C61" s="52"/>
      <c r="D61" s="52"/>
      <c r="E61" s="299" t="s">
        <v>38</v>
      </c>
      <c r="F61" s="272">
        <v>5</v>
      </c>
      <c r="G61" s="272">
        <v>5</v>
      </c>
      <c r="H61" s="42"/>
      <c r="I61" s="42"/>
      <c r="J61" s="42"/>
      <c r="K61" s="42"/>
      <c r="L61" s="115"/>
      <c r="M61" s="115"/>
      <c r="N61" s="115"/>
      <c r="O61" s="115"/>
      <c r="P61" s="115"/>
      <c r="Q61" s="115"/>
    </row>
    <row r="62" spans="1:17">
      <c r="A62" s="465"/>
      <c r="B62" s="700"/>
      <c r="C62" s="52"/>
      <c r="D62" s="52"/>
      <c r="E62" s="299" t="s">
        <v>65</v>
      </c>
      <c r="F62" s="272">
        <v>30</v>
      </c>
      <c r="G62" s="272">
        <v>30</v>
      </c>
      <c r="H62" s="42"/>
      <c r="I62" s="42"/>
      <c r="J62" s="42"/>
      <c r="K62" s="42"/>
      <c r="L62" s="115"/>
      <c r="M62" s="115"/>
      <c r="N62" s="115"/>
      <c r="O62" s="115"/>
      <c r="P62" s="115"/>
      <c r="Q62" s="115"/>
    </row>
    <row r="63" spans="1:17">
      <c r="A63" s="465">
        <v>423</v>
      </c>
      <c r="B63" s="465" t="s">
        <v>169</v>
      </c>
      <c r="C63" s="73">
        <v>180</v>
      </c>
      <c r="D63" s="73"/>
      <c r="E63" s="193" t="s">
        <v>43</v>
      </c>
      <c r="F63" s="42">
        <v>236.34</v>
      </c>
      <c r="G63" s="272">
        <v>189</v>
      </c>
      <c r="H63" s="158">
        <v>5.9</v>
      </c>
      <c r="I63" s="158">
        <v>5.7</v>
      </c>
      <c r="J63" s="158">
        <v>6.2</v>
      </c>
      <c r="K63" s="158">
        <v>100</v>
      </c>
      <c r="L63" s="115"/>
      <c r="M63" s="115"/>
      <c r="N63" s="115"/>
      <c r="O63" s="115"/>
      <c r="P63" s="115"/>
      <c r="Q63" s="115"/>
    </row>
    <row r="64" spans="1:17">
      <c r="A64" s="465"/>
      <c r="B64" s="465"/>
      <c r="C64" s="73"/>
      <c r="D64" s="73"/>
      <c r="E64" s="193" t="s">
        <v>30</v>
      </c>
      <c r="F64" s="50">
        <v>8.1</v>
      </c>
      <c r="G64" s="272">
        <v>8.1</v>
      </c>
      <c r="H64" s="33"/>
      <c r="I64" s="33"/>
      <c r="J64" s="33"/>
      <c r="K64" s="33"/>
      <c r="L64" s="115"/>
      <c r="M64" s="115"/>
      <c r="N64" s="115"/>
      <c r="O64" s="115"/>
      <c r="P64" s="115"/>
      <c r="Q64" s="115"/>
    </row>
    <row r="65" spans="1:17">
      <c r="A65" s="465"/>
      <c r="B65" s="465"/>
      <c r="C65" s="73"/>
      <c r="D65" s="73"/>
      <c r="E65" s="193" t="s">
        <v>36</v>
      </c>
      <c r="F65" s="42">
        <v>13.86</v>
      </c>
      <c r="G65" s="272">
        <v>10.8</v>
      </c>
      <c r="H65" s="33"/>
      <c r="I65" s="33"/>
      <c r="J65" s="33"/>
      <c r="K65" s="33"/>
      <c r="L65" s="115"/>
      <c r="M65" s="115"/>
      <c r="N65" s="115"/>
      <c r="O65" s="115"/>
      <c r="P65" s="115"/>
      <c r="Q65" s="115"/>
    </row>
    <row r="66" spans="1:17">
      <c r="A66" s="465"/>
      <c r="B66" s="465"/>
      <c r="C66" s="73"/>
      <c r="D66" s="73"/>
      <c r="E66" s="193" t="s">
        <v>35</v>
      </c>
      <c r="F66" s="42">
        <v>12.78</v>
      </c>
      <c r="G66" s="272">
        <v>10.8</v>
      </c>
      <c r="H66" s="33"/>
      <c r="I66" s="33"/>
      <c r="J66" s="33"/>
      <c r="K66" s="33"/>
      <c r="L66" s="115"/>
      <c r="M66" s="115"/>
      <c r="N66" s="115"/>
      <c r="O66" s="115"/>
      <c r="P66" s="115"/>
      <c r="Q66" s="115"/>
    </row>
    <row r="67" spans="1:17">
      <c r="A67" s="465"/>
      <c r="B67" s="465"/>
      <c r="C67" s="73"/>
      <c r="D67" s="73"/>
      <c r="E67" s="193" t="s">
        <v>37</v>
      </c>
      <c r="F67" s="50">
        <v>14.4</v>
      </c>
      <c r="G67" s="272">
        <v>14.4</v>
      </c>
      <c r="H67" s="33"/>
      <c r="I67" s="33"/>
      <c r="J67" s="33"/>
      <c r="K67" s="33"/>
      <c r="L67" s="115"/>
      <c r="M67" s="115"/>
      <c r="N67" s="115"/>
      <c r="O67" s="115"/>
      <c r="P67" s="115"/>
      <c r="Q67" s="115"/>
    </row>
    <row r="68" spans="1:17">
      <c r="A68" s="465"/>
      <c r="B68" s="465"/>
      <c r="C68" s="73"/>
      <c r="D68" s="73"/>
      <c r="E68" s="193" t="s">
        <v>57</v>
      </c>
      <c r="F68" s="50">
        <v>2.16</v>
      </c>
      <c r="G68" s="50">
        <v>2.16</v>
      </c>
      <c r="H68" s="33"/>
      <c r="I68" s="33"/>
      <c r="J68" s="33"/>
      <c r="K68" s="33"/>
      <c r="L68" s="115"/>
      <c r="M68" s="115"/>
      <c r="N68" s="115"/>
      <c r="O68" s="115"/>
      <c r="P68" s="115"/>
      <c r="Q68" s="115"/>
    </row>
    <row r="69" spans="1:17">
      <c r="A69" s="465"/>
      <c r="B69" s="465"/>
      <c r="C69" s="73"/>
      <c r="D69" s="73"/>
      <c r="E69" s="193" t="s">
        <v>32</v>
      </c>
      <c r="F69" s="50">
        <v>5.4</v>
      </c>
      <c r="G69" s="50">
        <v>5.4</v>
      </c>
      <c r="H69" s="33"/>
      <c r="I69" s="33"/>
      <c r="J69" s="33"/>
      <c r="K69" s="33"/>
      <c r="L69" s="115"/>
      <c r="M69" s="115"/>
      <c r="N69" s="115"/>
      <c r="O69" s="115"/>
      <c r="P69" s="115"/>
      <c r="Q69" s="115"/>
    </row>
    <row r="70" spans="1:17">
      <c r="A70" s="465">
        <v>429</v>
      </c>
      <c r="B70" s="685" t="s">
        <v>358</v>
      </c>
      <c r="C70" s="73">
        <v>180</v>
      </c>
      <c r="D70" s="73"/>
      <c r="E70" s="342" t="s">
        <v>49</v>
      </c>
      <c r="F70" s="272">
        <v>82.8</v>
      </c>
      <c r="G70" s="272">
        <v>82.8</v>
      </c>
      <c r="H70" s="87">
        <v>3.7</v>
      </c>
      <c r="I70" s="87">
        <v>7.92</v>
      </c>
      <c r="J70" s="87">
        <v>19.600000000000001</v>
      </c>
      <c r="K70" s="55">
        <v>165</v>
      </c>
      <c r="L70" s="23"/>
      <c r="M70" s="23"/>
      <c r="N70" s="23"/>
      <c r="O70" s="23"/>
      <c r="P70" s="23"/>
      <c r="Q70" s="23"/>
    </row>
    <row r="71" spans="1:17">
      <c r="A71" s="465"/>
      <c r="B71" s="685"/>
      <c r="C71" s="73"/>
      <c r="D71" s="73"/>
      <c r="E71" s="342" t="s">
        <v>30</v>
      </c>
      <c r="F71" s="272">
        <v>8.1</v>
      </c>
      <c r="G71" s="272">
        <v>8.1</v>
      </c>
      <c r="H71" s="272"/>
      <c r="I71" s="33"/>
      <c r="J71" s="33"/>
      <c r="K71" s="33"/>
      <c r="L71" s="23"/>
      <c r="M71" s="23"/>
      <c r="N71" s="23"/>
      <c r="O71" s="23"/>
      <c r="P71" s="23"/>
      <c r="Q71" s="23"/>
    </row>
  </sheetData>
  <mergeCells count="31">
    <mergeCell ref="A2:N2"/>
    <mergeCell ref="A4:A5"/>
    <mergeCell ref="E4:E5"/>
    <mergeCell ref="F4:K4"/>
    <mergeCell ref="C4:D4"/>
    <mergeCell ref="L4:Q4"/>
    <mergeCell ref="B6:B10"/>
    <mergeCell ref="A6:A10"/>
    <mergeCell ref="A50:A52"/>
    <mergeCell ref="B50:B52"/>
    <mergeCell ref="A53:A55"/>
    <mergeCell ref="B53:B55"/>
    <mergeCell ref="A32:A36"/>
    <mergeCell ref="B32:B36"/>
    <mergeCell ref="A37:A38"/>
    <mergeCell ref="B37:B38"/>
    <mergeCell ref="A41:A42"/>
    <mergeCell ref="A44:A49"/>
    <mergeCell ref="B44:B49"/>
    <mergeCell ref="A43:E43"/>
    <mergeCell ref="A70:A71"/>
    <mergeCell ref="B70:B71"/>
    <mergeCell ref="A63:A69"/>
    <mergeCell ref="B63:B69"/>
    <mergeCell ref="A19:E19"/>
    <mergeCell ref="A56:A62"/>
    <mergeCell ref="B56:B62"/>
    <mergeCell ref="A20:A24"/>
    <mergeCell ref="B20:B24"/>
    <mergeCell ref="B25:B31"/>
    <mergeCell ref="A25:A31"/>
  </mergeCells>
  <pageMargins left="0.31496062992125984" right="0.11811023622047245" top="0.35433070866141736" bottom="0.35433070866141736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5"/>
  <sheetViews>
    <sheetView workbookViewId="0">
      <selection activeCell="B6" sqref="A6:E65"/>
    </sheetView>
  </sheetViews>
  <sheetFormatPr defaultColWidth="9.140625" defaultRowHeight="15"/>
  <cols>
    <col min="1" max="1" width="5.85546875" style="22" customWidth="1"/>
    <col min="2" max="2" width="21.5703125" style="22" customWidth="1"/>
    <col min="3" max="4" width="6.7109375" style="22" customWidth="1"/>
    <col min="5" max="5" width="17.28515625" style="22" customWidth="1"/>
    <col min="6" max="7" width="6.5703125" style="22" customWidth="1"/>
    <col min="8" max="8" width="6.42578125" style="22" customWidth="1"/>
    <col min="9" max="17" width="6.5703125" style="22" customWidth="1"/>
    <col min="18" max="16384" width="9.140625" style="22"/>
  </cols>
  <sheetData>
    <row r="1" spans="1:17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7" ht="20.25" customHeight="1">
      <c r="A2" s="431" t="s">
        <v>400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70"/>
      <c r="M2" s="70"/>
      <c r="N2" s="70"/>
    </row>
    <row r="3" spans="1:17">
      <c r="E3" s="76" t="s">
        <v>184</v>
      </c>
    </row>
    <row r="4" spans="1:17">
      <c r="A4" s="476" t="s">
        <v>20</v>
      </c>
      <c r="B4" s="60" t="s">
        <v>5</v>
      </c>
      <c r="C4" s="479" t="s">
        <v>112</v>
      </c>
      <c r="D4" s="480"/>
      <c r="E4" s="477" t="s">
        <v>22</v>
      </c>
      <c r="F4" s="478" t="s">
        <v>123</v>
      </c>
      <c r="G4" s="478"/>
      <c r="H4" s="478"/>
      <c r="I4" s="478"/>
      <c r="J4" s="478"/>
      <c r="K4" s="478"/>
      <c r="L4" s="478" t="s">
        <v>186</v>
      </c>
      <c r="M4" s="478"/>
      <c r="N4" s="478"/>
      <c r="O4" s="478"/>
      <c r="P4" s="478"/>
      <c r="Q4" s="478"/>
    </row>
    <row r="5" spans="1:17" ht="24">
      <c r="A5" s="476"/>
      <c r="B5" s="61" t="s">
        <v>132</v>
      </c>
      <c r="C5" s="80" t="s">
        <v>155</v>
      </c>
      <c r="D5" s="80" t="s">
        <v>187</v>
      </c>
      <c r="E5" s="477"/>
      <c r="F5" s="60" t="s">
        <v>23</v>
      </c>
      <c r="G5" s="60" t="s">
        <v>24</v>
      </c>
      <c r="H5" s="60" t="s">
        <v>25</v>
      </c>
      <c r="I5" s="60" t="s">
        <v>26</v>
      </c>
      <c r="J5" s="60" t="s">
        <v>27</v>
      </c>
      <c r="K5" s="60" t="s">
        <v>28</v>
      </c>
      <c r="L5" s="60" t="s">
        <v>23</v>
      </c>
      <c r="M5" s="60" t="s">
        <v>24</v>
      </c>
      <c r="N5" s="60" t="s">
        <v>25</v>
      </c>
      <c r="O5" s="60" t="s">
        <v>26</v>
      </c>
      <c r="P5" s="60" t="s">
        <v>27</v>
      </c>
      <c r="Q5" s="60" t="s">
        <v>28</v>
      </c>
    </row>
    <row r="6" spans="1:17" ht="15" customHeight="1">
      <c r="A6" s="373">
        <v>106</v>
      </c>
      <c r="B6" s="146" t="s">
        <v>317</v>
      </c>
      <c r="C6" s="161">
        <v>50</v>
      </c>
      <c r="D6" s="161">
        <v>50</v>
      </c>
      <c r="E6" s="319" t="s">
        <v>13</v>
      </c>
      <c r="F6" s="210">
        <v>53.5</v>
      </c>
      <c r="G6" s="128">
        <v>50</v>
      </c>
      <c r="H6" s="130">
        <v>0.6</v>
      </c>
      <c r="I6" s="130">
        <v>0.1</v>
      </c>
      <c r="J6" s="130">
        <v>1.9</v>
      </c>
      <c r="K6" s="130">
        <v>12</v>
      </c>
      <c r="L6" s="210">
        <v>53.5</v>
      </c>
      <c r="M6" s="128">
        <v>50</v>
      </c>
      <c r="N6" s="130">
        <v>0.6</v>
      </c>
      <c r="O6" s="130">
        <v>0.1</v>
      </c>
      <c r="P6" s="130">
        <v>1.9</v>
      </c>
      <c r="Q6" s="130">
        <v>12</v>
      </c>
    </row>
    <row r="7" spans="1:17" ht="15" customHeight="1">
      <c r="A7" s="465">
        <v>406</v>
      </c>
      <c r="B7" s="602" t="s">
        <v>170</v>
      </c>
      <c r="C7" s="89">
        <v>150</v>
      </c>
      <c r="D7" s="89">
        <v>200</v>
      </c>
      <c r="E7" s="339" t="s">
        <v>185</v>
      </c>
      <c r="F7" s="280">
        <v>151</v>
      </c>
      <c r="G7" s="48">
        <v>95.7</v>
      </c>
      <c r="H7" s="53">
        <v>16</v>
      </c>
      <c r="I7" s="53">
        <v>16</v>
      </c>
      <c r="J7" s="53">
        <v>38</v>
      </c>
      <c r="K7" s="53">
        <v>359</v>
      </c>
      <c r="L7" s="48">
        <v>151</v>
      </c>
      <c r="M7" s="48">
        <v>119.6</v>
      </c>
      <c r="N7" s="53">
        <v>16</v>
      </c>
      <c r="O7" s="53">
        <v>16</v>
      </c>
      <c r="P7" s="53">
        <v>38</v>
      </c>
      <c r="Q7" s="53">
        <v>359</v>
      </c>
    </row>
    <row r="8" spans="1:17" ht="15" customHeight="1">
      <c r="A8" s="465"/>
      <c r="B8" s="602"/>
      <c r="C8" s="56"/>
      <c r="D8" s="56"/>
      <c r="E8" s="323" t="s">
        <v>38</v>
      </c>
      <c r="F8" s="48">
        <v>7.5</v>
      </c>
      <c r="G8" s="48">
        <v>7.5</v>
      </c>
      <c r="H8" s="54"/>
      <c r="I8" s="54"/>
      <c r="J8" s="54"/>
      <c r="K8" s="54"/>
      <c r="L8" s="280">
        <v>9</v>
      </c>
      <c r="M8" s="280">
        <v>9</v>
      </c>
      <c r="N8" s="54"/>
      <c r="O8" s="54"/>
      <c r="P8" s="54"/>
      <c r="Q8" s="54"/>
    </row>
    <row r="9" spans="1:17" ht="15" customHeight="1">
      <c r="A9" s="465"/>
      <c r="B9" s="602"/>
      <c r="C9" s="56"/>
      <c r="D9" s="56"/>
      <c r="E9" s="323" t="s">
        <v>35</v>
      </c>
      <c r="F9" s="48">
        <v>16.5</v>
      </c>
      <c r="G9" s="48">
        <v>8.3000000000000007</v>
      </c>
      <c r="H9" s="54"/>
      <c r="I9" s="54"/>
      <c r="J9" s="54"/>
      <c r="K9" s="54"/>
      <c r="L9" s="280">
        <v>22</v>
      </c>
      <c r="M9" s="280">
        <v>11</v>
      </c>
      <c r="N9" s="54"/>
      <c r="O9" s="54"/>
      <c r="P9" s="54"/>
      <c r="Q9" s="54"/>
    </row>
    <row r="10" spans="1:17" ht="15" customHeight="1">
      <c r="A10" s="465"/>
      <c r="B10" s="602"/>
      <c r="C10" s="56"/>
      <c r="D10" s="56"/>
      <c r="E10" s="323" t="s">
        <v>36</v>
      </c>
      <c r="F10" s="280">
        <v>11</v>
      </c>
      <c r="G10" s="48">
        <v>8.3000000000000007</v>
      </c>
      <c r="H10" s="54"/>
      <c r="I10" s="54"/>
      <c r="J10" s="54"/>
      <c r="K10" s="54"/>
      <c r="L10" s="280">
        <v>14</v>
      </c>
      <c r="M10" s="280">
        <v>11</v>
      </c>
      <c r="N10" s="54"/>
      <c r="O10" s="54"/>
      <c r="P10" s="54"/>
      <c r="Q10" s="54"/>
    </row>
    <row r="11" spans="1:17" ht="15" customHeight="1">
      <c r="A11" s="465"/>
      <c r="B11" s="602"/>
      <c r="C11" s="56"/>
      <c r="D11" s="56"/>
      <c r="E11" s="323" t="s">
        <v>41</v>
      </c>
      <c r="F11" s="280">
        <v>35</v>
      </c>
      <c r="G11" s="280">
        <v>35</v>
      </c>
      <c r="H11" s="54"/>
      <c r="I11" s="54"/>
      <c r="J11" s="54"/>
      <c r="K11" s="54"/>
      <c r="L11" s="280">
        <v>46</v>
      </c>
      <c r="M11" s="280">
        <v>46</v>
      </c>
      <c r="N11" s="54"/>
      <c r="O11" s="54"/>
      <c r="P11" s="54"/>
      <c r="Q11" s="54"/>
    </row>
    <row r="12" spans="1:17" ht="15" customHeight="1">
      <c r="A12" s="465">
        <v>494</v>
      </c>
      <c r="B12" s="602" t="s">
        <v>171</v>
      </c>
      <c r="C12" s="89">
        <v>200</v>
      </c>
      <c r="D12" s="89">
        <v>200</v>
      </c>
      <c r="E12" s="323" t="s">
        <v>31</v>
      </c>
      <c r="F12" s="280">
        <v>1</v>
      </c>
      <c r="G12" s="280">
        <v>1</v>
      </c>
      <c r="H12" s="53">
        <v>0.1</v>
      </c>
      <c r="I12" s="53">
        <v>0</v>
      </c>
      <c r="J12" s="53">
        <v>15.2</v>
      </c>
      <c r="K12" s="53">
        <v>61</v>
      </c>
      <c r="L12" s="280">
        <v>1</v>
      </c>
      <c r="M12" s="280">
        <v>1</v>
      </c>
      <c r="N12" s="53">
        <v>0.1</v>
      </c>
      <c r="O12" s="53">
        <v>0</v>
      </c>
      <c r="P12" s="53">
        <v>15.2</v>
      </c>
      <c r="Q12" s="53">
        <v>61</v>
      </c>
    </row>
    <row r="13" spans="1:17" ht="15" customHeight="1">
      <c r="A13" s="465"/>
      <c r="B13" s="602"/>
      <c r="C13" s="52"/>
      <c r="D13" s="52"/>
      <c r="E13" s="323" t="s">
        <v>32</v>
      </c>
      <c r="F13" s="280">
        <v>13</v>
      </c>
      <c r="G13" s="280">
        <v>13</v>
      </c>
      <c r="H13" s="53"/>
      <c r="I13" s="53"/>
      <c r="J13" s="53"/>
      <c r="K13" s="53"/>
      <c r="L13" s="280">
        <v>13</v>
      </c>
      <c r="M13" s="280">
        <v>13</v>
      </c>
      <c r="N13" s="53"/>
      <c r="O13" s="53"/>
      <c r="P13" s="53"/>
      <c r="Q13" s="53"/>
    </row>
    <row r="14" spans="1:17" ht="15" customHeight="1">
      <c r="A14" s="465"/>
      <c r="B14" s="602"/>
      <c r="C14" s="52"/>
      <c r="D14" s="52"/>
      <c r="E14" s="323" t="s">
        <v>90</v>
      </c>
      <c r="F14" s="282">
        <v>8</v>
      </c>
      <c r="G14" s="282">
        <v>7</v>
      </c>
      <c r="H14" s="55"/>
      <c r="I14" s="55"/>
      <c r="J14" s="55"/>
      <c r="K14" s="55"/>
      <c r="L14" s="282">
        <v>8</v>
      </c>
      <c r="M14" s="282">
        <v>7</v>
      </c>
      <c r="N14" s="55"/>
      <c r="O14" s="55"/>
      <c r="P14" s="55"/>
      <c r="Q14" s="55"/>
    </row>
    <row r="15" spans="1:17" ht="15" customHeight="1">
      <c r="A15" s="378">
        <v>111</v>
      </c>
      <c r="B15" s="586" t="s">
        <v>310</v>
      </c>
      <c r="C15" s="89">
        <v>40</v>
      </c>
      <c r="D15" s="89">
        <v>60</v>
      </c>
      <c r="E15" s="323" t="s">
        <v>311</v>
      </c>
      <c r="F15" s="324">
        <v>40</v>
      </c>
      <c r="G15" s="324">
        <v>40</v>
      </c>
      <c r="H15" s="325">
        <v>3</v>
      </c>
      <c r="I15" s="325">
        <v>1.1599999999999999</v>
      </c>
      <c r="J15" s="325">
        <v>20.5</v>
      </c>
      <c r="K15" s="325">
        <v>104</v>
      </c>
      <c r="L15" s="324">
        <v>60</v>
      </c>
      <c r="M15" s="324">
        <v>60</v>
      </c>
      <c r="N15" s="325">
        <v>4.5</v>
      </c>
      <c r="O15" s="325">
        <v>1.8</v>
      </c>
      <c r="P15" s="325">
        <v>30.8</v>
      </c>
      <c r="Q15" s="325">
        <v>137</v>
      </c>
    </row>
    <row r="16" spans="1:17" ht="15" customHeight="1">
      <c r="A16" s="372">
        <v>101</v>
      </c>
      <c r="B16" s="587" t="s">
        <v>172</v>
      </c>
      <c r="C16" s="89">
        <v>13.5</v>
      </c>
      <c r="D16" s="89">
        <v>20</v>
      </c>
      <c r="E16" s="339" t="s">
        <v>72</v>
      </c>
      <c r="F16" s="48">
        <v>13.7</v>
      </c>
      <c r="G16" s="48">
        <v>13.5</v>
      </c>
      <c r="H16" s="53">
        <v>2.6</v>
      </c>
      <c r="I16" s="53">
        <v>2.6</v>
      </c>
      <c r="J16" s="53">
        <v>0</v>
      </c>
      <c r="K16" s="53">
        <v>35</v>
      </c>
      <c r="L16" s="280">
        <v>20.5</v>
      </c>
      <c r="M16" s="280">
        <v>20</v>
      </c>
      <c r="N16" s="53">
        <v>3.8</v>
      </c>
      <c r="O16" s="53">
        <v>3.8</v>
      </c>
      <c r="P16" s="53">
        <v>0</v>
      </c>
      <c r="Q16" s="53">
        <v>52</v>
      </c>
    </row>
    <row r="17" spans="1:17" ht="15" customHeight="1">
      <c r="A17" s="370">
        <v>516</v>
      </c>
      <c r="B17" s="588" t="s">
        <v>405</v>
      </c>
      <c r="C17" s="310">
        <v>200</v>
      </c>
      <c r="D17" s="310">
        <v>200</v>
      </c>
      <c r="E17" s="589" t="s">
        <v>406</v>
      </c>
      <c r="F17" s="374">
        <v>206</v>
      </c>
      <c r="G17" s="374">
        <v>200</v>
      </c>
      <c r="H17" s="375">
        <v>5.8</v>
      </c>
      <c r="I17" s="375">
        <v>5</v>
      </c>
      <c r="J17" s="375">
        <v>8</v>
      </c>
      <c r="K17" s="375">
        <v>100</v>
      </c>
      <c r="L17" s="411">
        <v>206</v>
      </c>
      <c r="M17" s="411">
        <v>200</v>
      </c>
      <c r="N17" s="375">
        <v>5.8</v>
      </c>
      <c r="O17" s="375">
        <v>5</v>
      </c>
      <c r="P17" s="375">
        <v>8</v>
      </c>
      <c r="Q17" s="375">
        <v>100</v>
      </c>
    </row>
    <row r="18" spans="1:17" ht="15" customHeight="1">
      <c r="A18" s="718"/>
      <c r="B18" s="618" t="s">
        <v>157</v>
      </c>
      <c r="C18" s="627"/>
      <c r="D18" s="627"/>
      <c r="E18" s="719"/>
      <c r="F18" s="42"/>
      <c r="G18" s="42"/>
      <c r="H18" s="59">
        <f>H6+H7+H12+H15+H16</f>
        <v>22.300000000000004</v>
      </c>
      <c r="I18" s="59">
        <f t="shared" ref="I18:K18" si="0">I6+I7+I12+I15+I16</f>
        <v>19.860000000000003</v>
      </c>
      <c r="J18" s="59">
        <f t="shared" si="0"/>
        <v>75.599999999999994</v>
      </c>
      <c r="K18" s="59">
        <f t="shared" si="0"/>
        <v>571</v>
      </c>
      <c r="L18" s="42"/>
      <c r="M18" s="42"/>
      <c r="N18" s="59">
        <f>N6+N7+N12+N15+N16</f>
        <v>25.000000000000004</v>
      </c>
      <c r="O18" s="59">
        <f t="shared" ref="O18:Q18" si="1">O6+O7+O12+O15+O16</f>
        <v>21.700000000000003</v>
      </c>
      <c r="P18" s="59">
        <f t="shared" si="1"/>
        <v>85.899999999999991</v>
      </c>
      <c r="Q18" s="59">
        <f t="shared" si="1"/>
        <v>621</v>
      </c>
    </row>
    <row r="19" spans="1:17" ht="15" customHeight="1">
      <c r="A19" s="720" t="s">
        <v>131</v>
      </c>
      <c r="B19" s="721"/>
      <c r="C19" s="721"/>
      <c r="D19" s="721"/>
      <c r="E19" s="72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5" customHeight="1">
      <c r="A20" s="373">
        <v>106</v>
      </c>
      <c r="B20" s="723" t="s">
        <v>317</v>
      </c>
      <c r="C20" s="161">
        <v>100</v>
      </c>
      <c r="D20" s="161">
        <v>100</v>
      </c>
      <c r="E20" s="319" t="s">
        <v>408</v>
      </c>
      <c r="F20" s="316">
        <v>107</v>
      </c>
      <c r="G20" s="316">
        <v>100</v>
      </c>
      <c r="H20" s="318">
        <v>0.8</v>
      </c>
      <c r="I20" s="318">
        <v>0.1</v>
      </c>
      <c r="J20" s="318">
        <v>2.5</v>
      </c>
      <c r="K20" s="169">
        <v>14</v>
      </c>
      <c r="L20" s="316">
        <v>107</v>
      </c>
      <c r="M20" s="316">
        <v>100</v>
      </c>
      <c r="N20" s="318">
        <v>0.8</v>
      </c>
      <c r="O20" s="318">
        <v>0.1</v>
      </c>
      <c r="P20" s="318">
        <v>2.5</v>
      </c>
      <c r="Q20" s="169">
        <v>14</v>
      </c>
    </row>
    <row r="21" spans="1:17" ht="15" customHeight="1">
      <c r="A21" s="443" t="s">
        <v>226</v>
      </c>
      <c r="B21" s="724" t="s">
        <v>315</v>
      </c>
      <c r="C21" s="52" t="s">
        <v>136</v>
      </c>
      <c r="D21" s="52" t="s">
        <v>298</v>
      </c>
      <c r="E21" s="299" t="s">
        <v>68</v>
      </c>
      <c r="F21" s="272">
        <v>64</v>
      </c>
      <c r="G21" s="50">
        <v>51.2</v>
      </c>
      <c r="H21" s="55">
        <v>1.7</v>
      </c>
      <c r="I21" s="55">
        <v>3.5</v>
      </c>
      <c r="J21" s="55">
        <v>9.6</v>
      </c>
      <c r="K21" s="55">
        <v>77</v>
      </c>
      <c r="L21" s="272">
        <v>80</v>
      </c>
      <c r="M21" s="272">
        <v>64</v>
      </c>
      <c r="N21" s="55">
        <v>2.2000000000000002</v>
      </c>
      <c r="O21" s="55">
        <v>4.4000000000000004</v>
      </c>
      <c r="P21" s="55">
        <v>12</v>
      </c>
      <c r="Q21" s="55">
        <v>96</v>
      </c>
    </row>
    <row r="22" spans="1:17" ht="15" customHeight="1">
      <c r="A22" s="444"/>
      <c r="B22" s="725"/>
      <c r="C22" s="52"/>
      <c r="D22" s="52"/>
      <c r="E22" s="299" t="s">
        <v>34</v>
      </c>
      <c r="F22" s="272">
        <v>46</v>
      </c>
      <c r="G22" s="50">
        <v>34.4</v>
      </c>
      <c r="H22" s="55"/>
      <c r="I22" s="55"/>
      <c r="J22" s="55"/>
      <c r="K22" s="55"/>
      <c r="L22" s="50">
        <v>57.5</v>
      </c>
      <c r="M22" s="272">
        <v>43</v>
      </c>
      <c r="N22" s="55"/>
      <c r="O22" s="55"/>
      <c r="P22" s="55"/>
      <c r="Q22" s="55"/>
    </row>
    <row r="23" spans="1:17" ht="15" customHeight="1">
      <c r="A23" s="444"/>
      <c r="B23" s="725"/>
      <c r="C23" s="52"/>
      <c r="D23" s="52"/>
      <c r="E23" s="299" t="s">
        <v>36</v>
      </c>
      <c r="F23" s="272">
        <v>10</v>
      </c>
      <c r="G23" s="272">
        <v>8</v>
      </c>
      <c r="H23" s="55"/>
      <c r="I23" s="55"/>
      <c r="J23" s="55"/>
      <c r="K23" s="55"/>
      <c r="L23" s="50">
        <v>12.5</v>
      </c>
      <c r="M23" s="272">
        <v>10</v>
      </c>
      <c r="N23" s="55"/>
      <c r="O23" s="55"/>
      <c r="P23" s="55"/>
      <c r="Q23" s="55"/>
    </row>
    <row r="24" spans="1:17" ht="15" customHeight="1">
      <c r="A24" s="444"/>
      <c r="B24" s="725"/>
      <c r="C24" s="52"/>
      <c r="D24" s="52"/>
      <c r="E24" s="299" t="s">
        <v>35</v>
      </c>
      <c r="F24" s="50">
        <v>10.8</v>
      </c>
      <c r="G24" s="272">
        <v>9</v>
      </c>
      <c r="H24" s="55"/>
      <c r="I24" s="55"/>
      <c r="J24" s="55"/>
      <c r="K24" s="55"/>
      <c r="L24" s="50">
        <v>13.5</v>
      </c>
      <c r="M24" s="50">
        <v>11.25</v>
      </c>
      <c r="N24" s="55"/>
      <c r="O24" s="55"/>
      <c r="P24" s="55"/>
      <c r="Q24" s="55"/>
    </row>
    <row r="25" spans="1:17" ht="15" customHeight="1">
      <c r="A25" s="444"/>
      <c r="B25" s="725"/>
      <c r="C25" s="52"/>
      <c r="D25" s="52"/>
      <c r="E25" s="299" t="s">
        <v>91</v>
      </c>
      <c r="F25" s="50">
        <v>2.5</v>
      </c>
      <c r="G25" s="50">
        <v>2.5</v>
      </c>
      <c r="H25" s="55"/>
      <c r="I25" s="55"/>
      <c r="J25" s="55"/>
      <c r="K25" s="55"/>
      <c r="L25" s="50">
        <v>3.25</v>
      </c>
      <c r="M25" s="50">
        <v>3.25</v>
      </c>
      <c r="N25" s="55"/>
      <c r="O25" s="55"/>
      <c r="P25" s="55"/>
      <c r="Q25" s="55"/>
    </row>
    <row r="26" spans="1:17" ht="15" customHeight="1">
      <c r="A26" s="444"/>
      <c r="B26" s="725"/>
      <c r="C26" s="52"/>
      <c r="D26" s="52"/>
      <c r="E26" s="299" t="s">
        <v>30</v>
      </c>
      <c r="F26" s="272">
        <v>3</v>
      </c>
      <c r="G26" s="272">
        <v>3</v>
      </c>
      <c r="H26" s="55"/>
      <c r="I26" s="55"/>
      <c r="J26" s="55"/>
      <c r="K26" s="55"/>
      <c r="L26" s="272">
        <v>5</v>
      </c>
      <c r="M26" s="272">
        <v>5</v>
      </c>
      <c r="N26" s="55"/>
      <c r="O26" s="55"/>
      <c r="P26" s="55"/>
      <c r="Q26" s="55"/>
    </row>
    <row r="27" spans="1:17" ht="15" customHeight="1">
      <c r="A27" s="444"/>
      <c r="B27" s="725"/>
      <c r="C27" s="52"/>
      <c r="D27" s="52"/>
      <c r="E27" s="299" t="s">
        <v>122</v>
      </c>
      <c r="F27" s="272">
        <v>1</v>
      </c>
      <c r="G27" s="272">
        <v>1</v>
      </c>
      <c r="H27" s="55"/>
      <c r="I27" s="55"/>
      <c r="J27" s="55"/>
      <c r="K27" s="55"/>
      <c r="L27" s="272">
        <v>1</v>
      </c>
      <c r="M27" s="272">
        <v>1</v>
      </c>
      <c r="N27" s="55"/>
      <c r="O27" s="55"/>
      <c r="P27" s="55"/>
      <c r="Q27" s="55"/>
    </row>
    <row r="28" spans="1:17" ht="15" customHeight="1">
      <c r="A28" s="445"/>
      <c r="B28" s="726"/>
      <c r="C28" s="52"/>
      <c r="D28" s="52"/>
      <c r="E28" s="193" t="s">
        <v>185</v>
      </c>
      <c r="F28" s="272">
        <v>24</v>
      </c>
      <c r="G28" s="272">
        <v>15</v>
      </c>
      <c r="H28" s="99"/>
      <c r="I28" s="99"/>
      <c r="J28" s="99"/>
      <c r="K28" s="99"/>
      <c r="L28" s="98">
        <v>40</v>
      </c>
      <c r="M28" s="98">
        <v>25</v>
      </c>
      <c r="N28" s="99"/>
      <c r="O28" s="99"/>
      <c r="P28" s="99"/>
      <c r="Q28" s="99"/>
    </row>
    <row r="29" spans="1:17" ht="15" customHeight="1">
      <c r="A29" s="443" t="s">
        <v>225</v>
      </c>
      <c r="B29" s="700" t="s">
        <v>175</v>
      </c>
      <c r="C29" s="212" t="s">
        <v>178</v>
      </c>
      <c r="D29" s="212" t="s">
        <v>294</v>
      </c>
      <c r="E29" s="299" t="s">
        <v>81</v>
      </c>
      <c r="F29" s="50">
        <v>106.2</v>
      </c>
      <c r="G29" s="50">
        <v>88.2</v>
      </c>
      <c r="H29" s="55">
        <v>14.6</v>
      </c>
      <c r="I29" s="55">
        <v>24.6</v>
      </c>
      <c r="J29" s="55">
        <v>3.5</v>
      </c>
      <c r="K29" s="55">
        <v>189</v>
      </c>
      <c r="L29" s="50">
        <v>127</v>
      </c>
      <c r="M29" s="50">
        <v>106</v>
      </c>
      <c r="N29" s="55">
        <v>17.899999999999999</v>
      </c>
      <c r="O29" s="55">
        <v>30.01</v>
      </c>
      <c r="P29" s="55">
        <v>4.2</v>
      </c>
      <c r="Q29" s="55">
        <v>231</v>
      </c>
    </row>
    <row r="30" spans="1:17" ht="15" customHeight="1">
      <c r="A30" s="444"/>
      <c r="B30" s="700"/>
      <c r="C30" s="212"/>
      <c r="D30" s="212"/>
      <c r="E30" s="312" t="s">
        <v>177</v>
      </c>
      <c r="F30" s="213">
        <v>7</v>
      </c>
      <c r="G30" s="213">
        <v>7</v>
      </c>
      <c r="H30" s="55"/>
      <c r="I30" s="55"/>
      <c r="J30" s="55"/>
      <c r="K30" s="55"/>
      <c r="L30" s="213">
        <v>8.5</v>
      </c>
      <c r="M30" s="213">
        <v>8.5</v>
      </c>
      <c r="N30" s="55"/>
      <c r="O30" s="55"/>
      <c r="P30" s="55"/>
      <c r="Q30" s="55"/>
    </row>
    <row r="31" spans="1:17" ht="15" customHeight="1">
      <c r="A31" s="444"/>
      <c r="B31" s="700"/>
      <c r="C31" s="212"/>
      <c r="D31" s="212"/>
      <c r="E31" s="171" t="s">
        <v>293</v>
      </c>
      <c r="F31" s="171"/>
      <c r="G31" s="214">
        <v>50</v>
      </c>
      <c r="H31" s="55"/>
      <c r="I31" s="55"/>
      <c r="J31" s="55"/>
      <c r="K31" s="55"/>
      <c r="L31" s="214"/>
      <c r="M31" s="214">
        <v>50</v>
      </c>
      <c r="N31" s="55"/>
      <c r="O31" s="55"/>
      <c r="P31" s="55"/>
      <c r="Q31" s="55"/>
    </row>
    <row r="32" spans="1:17" ht="15" customHeight="1">
      <c r="A32" s="444"/>
      <c r="B32" s="700"/>
      <c r="C32" s="212"/>
      <c r="D32" s="212"/>
      <c r="E32" s="139" t="s">
        <v>87</v>
      </c>
      <c r="F32" s="140">
        <v>1.3</v>
      </c>
      <c r="G32" s="140">
        <v>1.3</v>
      </c>
      <c r="H32" s="55"/>
      <c r="I32" s="55"/>
      <c r="J32" s="55"/>
      <c r="K32" s="55"/>
      <c r="L32" s="140">
        <v>1.3</v>
      </c>
      <c r="M32" s="140">
        <v>1.3</v>
      </c>
      <c r="N32" s="55"/>
      <c r="O32" s="55"/>
      <c r="P32" s="55"/>
      <c r="Q32" s="55"/>
    </row>
    <row r="33" spans="1:17" ht="15" customHeight="1">
      <c r="A33" s="444"/>
      <c r="B33" s="700"/>
      <c r="C33" s="212"/>
      <c r="D33" s="212"/>
      <c r="E33" s="139" t="s">
        <v>176</v>
      </c>
      <c r="F33" s="140">
        <v>1.2</v>
      </c>
      <c r="G33" s="140">
        <v>1.2</v>
      </c>
      <c r="H33" s="55"/>
      <c r="I33" s="55"/>
      <c r="J33" s="55"/>
      <c r="K33" s="55"/>
      <c r="L33" s="140">
        <v>1.2</v>
      </c>
      <c r="M33" s="140">
        <v>1.2</v>
      </c>
      <c r="N33" s="55"/>
      <c r="O33" s="55"/>
      <c r="P33" s="55"/>
      <c r="Q33" s="55"/>
    </row>
    <row r="34" spans="1:17" ht="15" customHeight="1">
      <c r="A34" s="445"/>
      <c r="B34" s="700"/>
      <c r="C34" s="212"/>
      <c r="D34" s="212"/>
      <c r="E34" s="139" t="s">
        <v>39</v>
      </c>
      <c r="F34" s="269">
        <v>13</v>
      </c>
      <c r="G34" s="269">
        <v>13</v>
      </c>
      <c r="H34" s="55"/>
      <c r="I34" s="55"/>
      <c r="J34" s="55"/>
      <c r="K34" s="55"/>
      <c r="L34" s="269">
        <v>13</v>
      </c>
      <c r="M34" s="269">
        <v>13</v>
      </c>
      <c r="N34" s="55"/>
      <c r="O34" s="55"/>
      <c r="P34" s="55"/>
      <c r="Q34" s="55"/>
    </row>
    <row r="35" spans="1:17" ht="15" customHeight="1">
      <c r="A35" s="465">
        <v>237</v>
      </c>
      <c r="B35" s="700" t="s">
        <v>363</v>
      </c>
      <c r="C35" s="56">
        <v>150</v>
      </c>
      <c r="D35" s="56">
        <v>180</v>
      </c>
      <c r="E35" s="193" t="s">
        <v>49</v>
      </c>
      <c r="F35" s="272">
        <v>59</v>
      </c>
      <c r="G35" s="272">
        <v>59</v>
      </c>
      <c r="H35" s="158">
        <v>7</v>
      </c>
      <c r="I35" s="158">
        <v>6.7</v>
      </c>
      <c r="J35" s="158">
        <v>42.5</v>
      </c>
      <c r="K35" s="158">
        <v>253</v>
      </c>
      <c r="L35" s="272">
        <v>70</v>
      </c>
      <c r="M35" s="272">
        <v>70</v>
      </c>
      <c r="N35" s="158">
        <v>8.4</v>
      </c>
      <c r="O35" s="158">
        <v>8</v>
      </c>
      <c r="P35" s="158">
        <v>51</v>
      </c>
      <c r="Q35" s="158">
        <v>303</v>
      </c>
    </row>
    <row r="36" spans="1:17" ht="15" customHeight="1">
      <c r="A36" s="465"/>
      <c r="B36" s="700"/>
      <c r="C36" s="663"/>
      <c r="D36" s="663"/>
      <c r="E36" s="193" t="s">
        <v>52</v>
      </c>
      <c r="F36" s="272">
        <v>7</v>
      </c>
      <c r="G36" s="272">
        <v>7</v>
      </c>
      <c r="H36" s="55"/>
      <c r="I36" s="55"/>
      <c r="J36" s="55"/>
      <c r="K36" s="55"/>
      <c r="L36" s="272">
        <v>8</v>
      </c>
      <c r="M36" s="272">
        <v>8</v>
      </c>
      <c r="N36" s="55"/>
      <c r="O36" s="55"/>
      <c r="P36" s="55"/>
      <c r="Q36" s="55"/>
    </row>
    <row r="37" spans="1:17" ht="15" customHeight="1">
      <c r="A37" s="473">
        <v>505</v>
      </c>
      <c r="B37" s="667" t="s">
        <v>275</v>
      </c>
      <c r="C37" s="179">
        <v>200</v>
      </c>
      <c r="D37" s="179">
        <v>200</v>
      </c>
      <c r="E37" s="139" t="s">
        <v>276</v>
      </c>
      <c r="F37" s="269">
        <v>25</v>
      </c>
      <c r="G37" s="269">
        <v>24</v>
      </c>
      <c r="H37" s="160">
        <v>0.2</v>
      </c>
      <c r="I37" s="160">
        <v>0.1</v>
      </c>
      <c r="J37" s="160">
        <v>21.5</v>
      </c>
      <c r="K37" s="160">
        <v>87</v>
      </c>
      <c r="L37" s="269">
        <v>25</v>
      </c>
      <c r="M37" s="269">
        <v>24</v>
      </c>
      <c r="N37" s="165">
        <v>0.2</v>
      </c>
      <c r="O37" s="165">
        <v>0.1</v>
      </c>
      <c r="P37" s="165">
        <v>21.5</v>
      </c>
      <c r="Q37" s="165">
        <v>87</v>
      </c>
    </row>
    <row r="38" spans="1:17" ht="15" customHeight="1">
      <c r="A38" s="473"/>
      <c r="B38" s="667"/>
      <c r="C38" s="183"/>
      <c r="D38" s="183"/>
      <c r="E38" s="139" t="s">
        <v>32</v>
      </c>
      <c r="F38" s="269">
        <v>13</v>
      </c>
      <c r="G38" s="269">
        <v>13</v>
      </c>
      <c r="H38" s="173"/>
      <c r="I38" s="173"/>
      <c r="J38" s="173"/>
      <c r="K38" s="173"/>
      <c r="L38" s="269">
        <v>13</v>
      </c>
      <c r="M38" s="269">
        <v>13</v>
      </c>
      <c r="N38" s="174"/>
      <c r="O38" s="174"/>
      <c r="P38" s="174"/>
      <c r="Q38" s="174"/>
    </row>
    <row r="39" spans="1:17" ht="15" customHeight="1">
      <c r="A39" s="473"/>
      <c r="B39" s="667"/>
      <c r="C39" s="183"/>
      <c r="D39" s="183"/>
      <c r="E39" s="139" t="s">
        <v>316</v>
      </c>
      <c r="F39" s="269">
        <v>6</v>
      </c>
      <c r="G39" s="269">
        <v>6</v>
      </c>
      <c r="H39" s="173"/>
      <c r="I39" s="173"/>
      <c r="J39" s="173"/>
      <c r="K39" s="173"/>
      <c r="L39" s="269">
        <v>6</v>
      </c>
      <c r="M39" s="269">
        <v>6</v>
      </c>
      <c r="N39" s="174"/>
      <c r="O39" s="174"/>
      <c r="P39" s="174"/>
      <c r="Q39" s="174"/>
    </row>
    <row r="40" spans="1:17" ht="15" customHeight="1">
      <c r="A40" s="473"/>
      <c r="B40" s="667"/>
      <c r="C40" s="183"/>
      <c r="D40" s="183"/>
      <c r="E40" s="139" t="s">
        <v>222</v>
      </c>
      <c r="F40" s="269">
        <v>180</v>
      </c>
      <c r="G40" s="269">
        <v>180</v>
      </c>
      <c r="H40" s="173"/>
      <c r="I40" s="173"/>
      <c r="J40" s="173"/>
      <c r="K40" s="173"/>
      <c r="L40" s="283">
        <v>180</v>
      </c>
      <c r="M40" s="283">
        <v>180</v>
      </c>
      <c r="N40" s="174"/>
      <c r="O40" s="174"/>
      <c r="P40" s="174"/>
      <c r="Q40" s="174"/>
    </row>
    <row r="41" spans="1:17" ht="15" customHeight="1">
      <c r="A41" s="73">
        <v>108</v>
      </c>
      <c r="B41" s="56" t="s">
        <v>147</v>
      </c>
      <c r="C41" s="57">
        <v>50</v>
      </c>
      <c r="D41" s="57">
        <v>60</v>
      </c>
      <c r="E41" s="299" t="s">
        <v>11</v>
      </c>
      <c r="F41" s="282">
        <v>50</v>
      </c>
      <c r="G41" s="282">
        <v>50</v>
      </c>
      <c r="H41" s="55">
        <v>3.8</v>
      </c>
      <c r="I41" s="55">
        <v>3.8</v>
      </c>
      <c r="J41" s="55">
        <v>24.5</v>
      </c>
      <c r="K41" s="55">
        <v>117</v>
      </c>
      <c r="L41" s="272">
        <v>60</v>
      </c>
      <c r="M41" s="272">
        <v>60</v>
      </c>
      <c r="N41" s="87">
        <v>4.5999999999999996</v>
      </c>
      <c r="O41" s="87">
        <v>0.5</v>
      </c>
      <c r="P41" s="87">
        <v>29.5</v>
      </c>
      <c r="Q41" s="87">
        <v>140</v>
      </c>
    </row>
    <row r="42" spans="1:17" ht="15" customHeight="1">
      <c r="A42" s="73">
        <v>109</v>
      </c>
      <c r="B42" s="56" t="s">
        <v>154</v>
      </c>
      <c r="C42" s="57">
        <v>40</v>
      </c>
      <c r="D42" s="57">
        <v>70</v>
      </c>
      <c r="E42" s="299" t="s">
        <v>15</v>
      </c>
      <c r="F42" s="272">
        <v>40</v>
      </c>
      <c r="G42" s="272">
        <v>40</v>
      </c>
      <c r="H42" s="55">
        <v>2.5</v>
      </c>
      <c r="I42" s="55">
        <v>0.4</v>
      </c>
      <c r="J42" s="55">
        <v>13.2</v>
      </c>
      <c r="K42" s="55">
        <v>69</v>
      </c>
      <c r="L42" s="272">
        <v>70</v>
      </c>
      <c r="M42" s="272">
        <v>70</v>
      </c>
      <c r="N42" s="87">
        <v>4.5999999999999996</v>
      </c>
      <c r="O42" s="87">
        <v>0.8</v>
      </c>
      <c r="P42" s="87">
        <v>23.4</v>
      </c>
      <c r="Q42" s="87">
        <v>121</v>
      </c>
    </row>
    <row r="43" spans="1:17" ht="15" customHeight="1">
      <c r="A43" s="727"/>
      <c r="B43" s="354" t="s">
        <v>179</v>
      </c>
      <c r="C43" s="663"/>
      <c r="D43" s="663"/>
      <c r="E43" s="299"/>
      <c r="F43" s="42"/>
      <c r="G43" s="42"/>
      <c r="H43" s="59">
        <f>SUM(H20:H42)</f>
        <v>30.6</v>
      </c>
      <c r="I43" s="59">
        <f>SUM(I20:I42)</f>
        <v>39.200000000000003</v>
      </c>
      <c r="J43" s="59">
        <f>SUM(J20:J42)</f>
        <v>117.3</v>
      </c>
      <c r="K43" s="59">
        <f>SUM(K20:K42)</f>
        <v>806</v>
      </c>
      <c r="L43" s="42"/>
      <c r="M43" s="42"/>
      <c r="N43" s="59">
        <f>SUM(N20:N42)</f>
        <v>38.699999999999996</v>
      </c>
      <c r="O43" s="59">
        <f t="shared" ref="O43:Q43" si="2">SUM(O20:O42)</f>
        <v>43.910000000000004</v>
      </c>
      <c r="P43" s="59">
        <f t="shared" si="2"/>
        <v>144.1</v>
      </c>
      <c r="Q43" s="59">
        <f t="shared" si="2"/>
        <v>992</v>
      </c>
    </row>
    <row r="44" spans="1:17" ht="15" customHeight="1">
      <c r="A44" s="727"/>
      <c r="B44" s="354" t="s">
        <v>158</v>
      </c>
      <c r="C44" s="663"/>
      <c r="D44" s="663"/>
      <c r="E44" s="299"/>
      <c r="F44" s="75"/>
      <c r="G44" s="75"/>
      <c r="H44" s="59">
        <f>H43+H18</f>
        <v>52.900000000000006</v>
      </c>
      <c r="I44" s="59">
        <f>I43+I18</f>
        <v>59.06</v>
      </c>
      <c r="J44" s="59">
        <f>J43+J18</f>
        <v>192.89999999999998</v>
      </c>
      <c r="K44" s="59">
        <f>K43+K18</f>
        <v>1377</v>
      </c>
      <c r="L44" s="75"/>
      <c r="M44" s="75"/>
      <c r="N44" s="59">
        <f>N43+N18</f>
        <v>63.7</v>
      </c>
      <c r="O44" s="59">
        <f>O43+O18</f>
        <v>65.610000000000014</v>
      </c>
      <c r="P44" s="59">
        <f>P43+P18</f>
        <v>230</v>
      </c>
      <c r="Q44" s="59">
        <f>Q43+Q18</f>
        <v>1613</v>
      </c>
    </row>
    <row r="45" spans="1:17" ht="15" customHeight="1">
      <c r="A45" s="728" t="s">
        <v>137</v>
      </c>
      <c r="B45" s="729"/>
      <c r="C45" s="729"/>
      <c r="D45" s="729"/>
      <c r="E45" s="730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ht="15" customHeight="1">
      <c r="A46" s="465">
        <v>69</v>
      </c>
      <c r="B46" s="685" t="s">
        <v>180</v>
      </c>
      <c r="C46" s="73">
        <v>100</v>
      </c>
      <c r="D46" s="73">
        <v>100</v>
      </c>
      <c r="E46" s="342" t="s">
        <v>34</v>
      </c>
      <c r="F46" s="50">
        <v>62</v>
      </c>
      <c r="G46" s="50">
        <v>45</v>
      </c>
      <c r="H46" s="382">
        <v>2.8</v>
      </c>
      <c r="I46" s="382">
        <v>7.1</v>
      </c>
      <c r="J46" s="382">
        <v>9.1</v>
      </c>
      <c r="K46" s="382">
        <v>111</v>
      </c>
      <c r="L46" s="42"/>
      <c r="M46" s="42"/>
      <c r="N46" s="36"/>
      <c r="O46" s="36"/>
      <c r="P46" s="36"/>
      <c r="Q46" s="36"/>
    </row>
    <row r="47" spans="1:17" ht="15" customHeight="1">
      <c r="A47" s="465"/>
      <c r="B47" s="685"/>
      <c r="C47" s="73"/>
      <c r="D47" s="73"/>
      <c r="E47" s="342" t="s">
        <v>36</v>
      </c>
      <c r="F47" s="50">
        <v>32</v>
      </c>
      <c r="G47" s="50">
        <v>25</v>
      </c>
      <c r="H47" s="36"/>
      <c r="I47" s="36"/>
      <c r="J47" s="36"/>
      <c r="K47" s="36"/>
      <c r="L47" s="42"/>
      <c r="M47" s="42"/>
      <c r="N47" s="36"/>
      <c r="O47" s="36"/>
      <c r="P47" s="36"/>
      <c r="Q47" s="36"/>
    </row>
    <row r="48" spans="1:17" ht="15" customHeight="1">
      <c r="A48" s="465"/>
      <c r="B48" s="685"/>
      <c r="C48" s="73"/>
      <c r="D48" s="73"/>
      <c r="E48" s="342" t="s">
        <v>76</v>
      </c>
      <c r="F48" s="50">
        <v>26</v>
      </c>
      <c r="G48" s="50">
        <v>17</v>
      </c>
      <c r="H48" s="36"/>
      <c r="I48" s="36"/>
      <c r="J48" s="36"/>
      <c r="K48" s="36"/>
      <c r="L48" s="42"/>
      <c r="M48" s="42"/>
      <c r="N48" s="36"/>
      <c r="O48" s="36"/>
      <c r="P48" s="36"/>
      <c r="Q48" s="36"/>
    </row>
    <row r="49" spans="1:17" ht="15" customHeight="1">
      <c r="A49" s="465"/>
      <c r="B49" s="685"/>
      <c r="C49" s="73"/>
      <c r="D49" s="73"/>
      <c r="E49" s="342" t="s">
        <v>77</v>
      </c>
      <c r="F49" s="50">
        <v>8</v>
      </c>
      <c r="G49" s="50">
        <v>8</v>
      </c>
      <c r="H49" s="36"/>
      <c r="I49" s="36"/>
      <c r="J49" s="36"/>
      <c r="K49" s="36"/>
      <c r="L49" s="42"/>
      <c r="M49" s="42"/>
      <c r="N49" s="36"/>
      <c r="O49" s="36"/>
      <c r="P49" s="36"/>
      <c r="Q49" s="36"/>
    </row>
    <row r="50" spans="1:17" ht="15" customHeight="1">
      <c r="A50" s="465"/>
      <c r="B50" s="685"/>
      <c r="C50" s="73"/>
      <c r="D50" s="73"/>
      <c r="E50" s="342" t="s">
        <v>38</v>
      </c>
      <c r="F50" s="50">
        <v>6</v>
      </c>
      <c r="G50" s="50">
        <v>6</v>
      </c>
      <c r="H50" s="36"/>
      <c r="I50" s="36"/>
      <c r="J50" s="36"/>
      <c r="K50" s="36"/>
      <c r="L50" s="42"/>
      <c r="M50" s="42"/>
      <c r="N50" s="36"/>
      <c r="O50" s="36"/>
      <c r="P50" s="36"/>
      <c r="Q50" s="36"/>
    </row>
    <row r="51" spans="1:17" ht="15" customHeight="1">
      <c r="A51" s="465">
        <v>17</v>
      </c>
      <c r="B51" s="465" t="s">
        <v>181</v>
      </c>
      <c r="C51" s="73">
        <v>100</v>
      </c>
      <c r="D51" s="73">
        <v>100</v>
      </c>
      <c r="E51" s="701" t="s">
        <v>62</v>
      </c>
      <c r="F51" s="211">
        <v>114</v>
      </c>
      <c r="G51" s="211">
        <v>91</v>
      </c>
      <c r="H51" s="383">
        <v>0.7</v>
      </c>
      <c r="I51" s="383">
        <v>10.1</v>
      </c>
      <c r="J51" s="383">
        <v>2</v>
      </c>
      <c r="K51" s="383">
        <v>102</v>
      </c>
      <c r="L51" s="45"/>
      <c r="M51" s="45"/>
      <c r="N51" s="119"/>
      <c r="O51" s="119"/>
      <c r="P51" s="119"/>
      <c r="Q51" s="119"/>
    </row>
    <row r="52" spans="1:17" ht="15" customHeight="1">
      <c r="A52" s="465"/>
      <c r="B52" s="465"/>
      <c r="C52" s="73"/>
      <c r="D52" s="73"/>
      <c r="E52" s="701" t="s">
        <v>38</v>
      </c>
      <c r="F52" s="211">
        <v>10</v>
      </c>
      <c r="G52" s="211">
        <v>10</v>
      </c>
      <c r="H52" s="119"/>
      <c r="I52" s="119"/>
      <c r="J52" s="119"/>
      <c r="K52" s="119"/>
      <c r="L52" s="45"/>
      <c r="M52" s="45"/>
      <c r="N52" s="119"/>
      <c r="O52" s="119"/>
      <c r="P52" s="119"/>
      <c r="Q52" s="119"/>
    </row>
    <row r="53" spans="1:17" ht="15" customHeight="1">
      <c r="A53" s="465">
        <v>405</v>
      </c>
      <c r="B53" s="465" t="s">
        <v>182</v>
      </c>
      <c r="C53" s="73">
        <v>100</v>
      </c>
      <c r="D53" s="73">
        <v>100</v>
      </c>
      <c r="E53" s="342" t="s">
        <v>94</v>
      </c>
      <c r="F53" s="50">
        <v>79</v>
      </c>
      <c r="G53" s="50">
        <v>79</v>
      </c>
      <c r="H53" s="33"/>
      <c r="I53" s="33"/>
      <c r="J53" s="33"/>
      <c r="K53" s="33"/>
      <c r="L53" s="42"/>
      <c r="M53" s="42"/>
      <c r="N53" s="33"/>
      <c r="O53" s="33"/>
      <c r="P53" s="33"/>
      <c r="Q53" s="33"/>
    </row>
    <row r="54" spans="1:17" ht="15" customHeight="1">
      <c r="A54" s="465"/>
      <c r="B54" s="465"/>
      <c r="C54" s="73"/>
      <c r="D54" s="73"/>
      <c r="E54" s="342" t="s">
        <v>30</v>
      </c>
      <c r="F54" s="50">
        <v>5.4</v>
      </c>
      <c r="G54" s="50">
        <v>5.4</v>
      </c>
      <c r="H54" s="33"/>
      <c r="I54" s="33"/>
      <c r="J54" s="33"/>
      <c r="K54" s="33"/>
      <c r="L54" s="42"/>
      <c r="M54" s="42"/>
      <c r="N54" s="33"/>
      <c r="O54" s="33"/>
      <c r="P54" s="33"/>
      <c r="Q54" s="33"/>
    </row>
    <row r="55" spans="1:17" ht="15" customHeight="1">
      <c r="A55" s="465"/>
      <c r="B55" s="465"/>
      <c r="C55" s="73"/>
      <c r="D55" s="73"/>
      <c r="E55" s="342" t="s">
        <v>35</v>
      </c>
      <c r="F55" s="50">
        <v>5.6</v>
      </c>
      <c r="G55" s="50">
        <v>4.5</v>
      </c>
      <c r="H55" s="33"/>
      <c r="I55" s="33"/>
      <c r="J55" s="33"/>
      <c r="K55" s="33"/>
      <c r="L55" s="42"/>
      <c r="M55" s="42"/>
      <c r="N55" s="33"/>
      <c r="O55" s="33"/>
      <c r="P55" s="33"/>
      <c r="Q55" s="33"/>
    </row>
    <row r="56" spans="1:17" ht="15" customHeight="1">
      <c r="A56" s="465"/>
      <c r="B56" s="465"/>
      <c r="C56" s="73"/>
      <c r="D56" s="73"/>
      <c r="E56" s="342" t="s">
        <v>117</v>
      </c>
      <c r="F56" s="50">
        <v>1.7</v>
      </c>
      <c r="G56" s="50">
        <v>1.7</v>
      </c>
      <c r="H56" s="33"/>
      <c r="I56" s="33"/>
      <c r="J56" s="33"/>
      <c r="K56" s="33"/>
      <c r="L56" s="42"/>
      <c r="M56" s="42"/>
      <c r="N56" s="33"/>
      <c r="O56" s="33"/>
      <c r="P56" s="33"/>
      <c r="Q56" s="33"/>
    </row>
    <row r="57" spans="1:17" ht="15" customHeight="1">
      <c r="A57" s="465"/>
      <c r="B57" s="465"/>
      <c r="C57" s="73"/>
      <c r="D57" s="73"/>
      <c r="E57" s="342" t="s">
        <v>57</v>
      </c>
      <c r="F57" s="50">
        <v>1.1399999999999999</v>
      </c>
      <c r="G57" s="50">
        <v>1.1399999999999999</v>
      </c>
      <c r="H57" s="33"/>
      <c r="I57" s="33"/>
      <c r="J57" s="33"/>
      <c r="K57" s="33"/>
      <c r="L57" s="42"/>
      <c r="M57" s="42"/>
      <c r="N57" s="33"/>
      <c r="O57" s="33"/>
      <c r="P57" s="33"/>
      <c r="Q57" s="33"/>
    </row>
    <row r="58" spans="1:17" ht="15" customHeight="1">
      <c r="A58" s="465"/>
      <c r="B58" s="465"/>
      <c r="C58" s="73"/>
      <c r="D58" s="73"/>
      <c r="E58" s="342" t="s">
        <v>55</v>
      </c>
      <c r="F58" s="50">
        <v>3</v>
      </c>
      <c r="G58" s="50">
        <v>3</v>
      </c>
      <c r="H58" s="33"/>
      <c r="I58" s="33"/>
      <c r="J58" s="33"/>
      <c r="K58" s="33"/>
      <c r="L58" s="42"/>
      <c r="M58" s="42"/>
      <c r="N58" s="33"/>
      <c r="O58" s="33"/>
      <c r="P58" s="33"/>
      <c r="Q58" s="33"/>
    </row>
    <row r="59" spans="1:17" ht="15" customHeight="1">
      <c r="A59" s="465"/>
      <c r="B59" s="465"/>
      <c r="C59" s="73"/>
      <c r="D59" s="73"/>
      <c r="E59" s="342" t="s">
        <v>36</v>
      </c>
      <c r="F59" s="50">
        <v>5.6</v>
      </c>
      <c r="G59" s="50">
        <v>4.5</v>
      </c>
      <c r="H59" s="33"/>
      <c r="I59" s="33"/>
      <c r="J59" s="33"/>
      <c r="K59" s="33"/>
      <c r="L59" s="42"/>
      <c r="M59" s="42"/>
      <c r="N59" s="33"/>
      <c r="O59" s="33"/>
      <c r="P59" s="33"/>
      <c r="Q59" s="33"/>
    </row>
    <row r="60" spans="1:17" ht="15" customHeight="1">
      <c r="A60" s="465">
        <v>381</v>
      </c>
      <c r="B60" s="465" t="s">
        <v>417</v>
      </c>
      <c r="C60" s="73">
        <v>100</v>
      </c>
      <c r="D60" s="73">
        <v>100</v>
      </c>
      <c r="E60" s="342" t="s">
        <v>40</v>
      </c>
      <c r="F60" s="50">
        <v>86</v>
      </c>
      <c r="G60" s="50">
        <v>86</v>
      </c>
      <c r="H60" s="152">
        <v>17.8</v>
      </c>
      <c r="I60" s="152">
        <v>17.5</v>
      </c>
      <c r="J60" s="152">
        <v>14.3</v>
      </c>
      <c r="K60" s="153">
        <v>286</v>
      </c>
      <c r="L60" s="42"/>
      <c r="M60" s="42"/>
      <c r="N60" s="33"/>
      <c r="O60" s="33"/>
      <c r="P60" s="33"/>
      <c r="Q60" s="33"/>
    </row>
    <row r="61" spans="1:17" ht="15" customHeight="1">
      <c r="A61" s="465"/>
      <c r="B61" s="465"/>
      <c r="C61" s="73"/>
      <c r="D61" s="73"/>
      <c r="E61" s="342" t="s">
        <v>11</v>
      </c>
      <c r="F61" s="50">
        <v>19</v>
      </c>
      <c r="G61" s="50">
        <v>19</v>
      </c>
      <c r="H61" s="33"/>
      <c r="I61" s="33"/>
      <c r="J61" s="33"/>
      <c r="K61" s="33"/>
      <c r="L61" s="42"/>
      <c r="M61" s="42"/>
      <c r="N61" s="33"/>
      <c r="O61" s="33"/>
      <c r="P61" s="33"/>
      <c r="Q61" s="33"/>
    </row>
    <row r="62" spans="1:17" ht="15" customHeight="1">
      <c r="A62" s="465"/>
      <c r="B62" s="465"/>
      <c r="C62" s="73"/>
      <c r="D62" s="73"/>
      <c r="E62" s="342" t="s">
        <v>46</v>
      </c>
      <c r="F62" s="50">
        <v>11</v>
      </c>
      <c r="G62" s="50">
        <v>11</v>
      </c>
      <c r="H62" s="33"/>
      <c r="I62" s="33"/>
      <c r="J62" s="33"/>
      <c r="K62" s="33"/>
      <c r="L62" s="42"/>
      <c r="M62" s="42"/>
      <c r="N62" s="33"/>
      <c r="O62" s="33"/>
      <c r="P62" s="33"/>
      <c r="Q62" s="33"/>
    </row>
    <row r="63" spans="1:17" ht="15" customHeight="1">
      <c r="A63" s="465"/>
      <c r="B63" s="465"/>
      <c r="C63" s="73"/>
      <c r="D63" s="73"/>
      <c r="E63" s="342" t="s">
        <v>30</v>
      </c>
      <c r="F63" s="50">
        <v>7</v>
      </c>
      <c r="G63" s="50">
        <v>7</v>
      </c>
      <c r="H63" s="33"/>
      <c r="I63" s="33"/>
      <c r="J63" s="33"/>
      <c r="K63" s="33"/>
      <c r="L63" s="42"/>
      <c r="M63" s="42"/>
      <c r="N63" s="33"/>
      <c r="O63" s="33"/>
      <c r="P63" s="33"/>
      <c r="Q63" s="33"/>
    </row>
    <row r="64" spans="1:17" ht="15" customHeight="1">
      <c r="A64" s="465">
        <v>291</v>
      </c>
      <c r="B64" s="700" t="s">
        <v>183</v>
      </c>
      <c r="C64" s="52" t="s">
        <v>16</v>
      </c>
      <c r="D64" s="52" t="s">
        <v>16</v>
      </c>
      <c r="E64" s="299" t="s">
        <v>29</v>
      </c>
      <c r="F64" s="50">
        <v>61.2</v>
      </c>
      <c r="G64" s="50">
        <v>61.2</v>
      </c>
      <c r="H64" s="87">
        <v>6.7</v>
      </c>
      <c r="I64" s="87">
        <v>0.8</v>
      </c>
      <c r="J64" s="87">
        <v>34.799999999999997</v>
      </c>
      <c r="K64" s="87">
        <v>173.8</v>
      </c>
      <c r="L64" s="42"/>
      <c r="M64" s="42"/>
      <c r="N64" s="42"/>
      <c r="O64" s="42"/>
      <c r="P64" s="42"/>
      <c r="Q64" s="42"/>
    </row>
    <row r="65" spans="1:17" ht="15" customHeight="1">
      <c r="A65" s="465"/>
      <c r="B65" s="700"/>
      <c r="C65" s="52"/>
      <c r="D65" s="52"/>
      <c r="E65" s="299" t="s">
        <v>30</v>
      </c>
      <c r="F65" s="42">
        <v>8.1</v>
      </c>
      <c r="G65" s="42">
        <v>8.1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</row>
  </sheetData>
  <mergeCells count="31">
    <mergeCell ref="A60:A63"/>
    <mergeCell ref="B60:B63"/>
    <mergeCell ref="A64:A65"/>
    <mergeCell ref="B64:B65"/>
    <mergeCell ref="A2:K2"/>
    <mergeCell ref="A19:E19"/>
    <mergeCell ref="A45:E45"/>
    <mergeCell ref="C4:D4"/>
    <mergeCell ref="A43:A44"/>
    <mergeCell ref="A46:A50"/>
    <mergeCell ref="B46:B50"/>
    <mergeCell ref="A51:A52"/>
    <mergeCell ref="B51:B52"/>
    <mergeCell ref="A53:A59"/>
    <mergeCell ref="B53:B59"/>
    <mergeCell ref="A35:A36"/>
    <mergeCell ref="B35:B36"/>
    <mergeCell ref="A37:A40"/>
    <mergeCell ref="B37:B40"/>
    <mergeCell ref="A12:A14"/>
    <mergeCell ref="B12:B14"/>
    <mergeCell ref="A29:A34"/>
    <mergeCell ref="B29:B34"/>
    <mergeCell ref="B21:B28"/>
    <mergeCell ref="A21:A28"/>
    <mergeCell ref="L4:Q4"/>
    <mergeCell ref="A4:A5"/>
    <mergeCell ref="E4:E5"/>
    <mergeCell ref="F4:K4"/>
    <mergeCell ref="A7:A11"/>
    <mergeCell ref="B7:B11"/>
  </mergeCells>
  <pageMargins left="0.51181102362204722" right="0.31496062992125984" top="0.35433070866141736" bottom="0.15748031496062992" header="0.31496062992125984" footer="0.31496062992125984"/>
  <pageSetup paperSize="9" orientation="landscape" horizontalDpi="180" verticalDpi="18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7"/>
  <sheetViews>
    <sheetView workbookViewId="0">
      <selection activeCell="B6" sqref="B6:E75"/>
    </sheetView>
  </sheetViews>
  <sheetFormatPr defaultColWidth="9.140625" defaultRowHeight="15"/>
  <cols>
    <col min="1" max="1" width="5.28515625" style="22" customWidth="1"/>
    <col min="2" max="2" width="20.85546875" style="22" customWidth="1"/>
    <col min="3" max="4" width="6.7109375" style="22" customWidth="1"/>
    <col min="5" max="5" width="17.7109375" style="22" customWidth="1"/>
    <col min="6" max="12" width="6.7109375" style="22" customWidth="1"/>
    <col min="13" max="13" width="6.85546875" style="22" customWidth="1"/>
    <col min="14" max="14" width="7.28515625" style="22" customWidth="1"/>
    <col min="15" max="15" width="6.28515625" style="22" customWidth="1"/>
    <col min="16" max="17" width="6.85546875" style="22" customWidth="1"/>
    <col min="18" max="16384" width="9.140625" style="22"/>
  </cols>
  <sheetData>
    <row r="1" spans="1:20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20">
      <c r="A2" s="482" t="s">
        <v>403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34"/>
      <c r="S2" s="34"/>
      <c r="T2" s="34"/>
    </row>
    <row r="3" spans="1:20">
      <c r="A3" s="34"/>
      <c r="B3" s="34"/>
      <c r="C3" s="34"/>
      <c r="D3" s="34"/>
      <c r="E3" s="34"/>
      <c r="F3" s="34"/>
      <c r="G3" s="34"/>
      <c r="H3" s="72" t="s">
        <v>190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.75" customHeight="1">
      <c r="A4" s="483" t="s">
        <v>20</v>
      </c>
      <c r="B4" s="41" t="s">
        <v>21</v>
      </c>
      <c r="C4" s="483" t="s">
        <v>159</v>
      </c>
      <c r="D4" s="483"/>
      <c r="E4" s="484" t="s">
        <v>22</v>
      </c>
      <c r="F4" s="478" t="s">
        <v>123</v>
      </c>
      <c r="G4" s="478"/>
      <c r="H4" s="478"/>
      <c r="I4" s="478"/>
      <c r="J4" s="478"/>
      <c r="K4" s="478"/>
      <c r="L4" s="478" t="s">
        <v>186</v>
      </c>
      <c r="M4" s="478"/>
      <c r="N4" s="478"/>
      <c r="O4" s="478"/>
      <c r="P4" s="478"/>
      <c r="Q4" s="478"/>
      <c r="R4" s="34"/>
      <c r="S4" s="34"/>
      <c r="T4" s="34"/>
    </row>
    <row r="5" spans="1:20" ht="25.5" customHeight="1">
      <c r="A5" s="483"/>
      <c r="B5" s="58" t="s">
        <v>188</v>
      </c>
      <c r="C5" s="64" t="s">
        <v>124</v>
      </c>
      <c r="D5" s="64" t="s">
        <v>205</v>
      </c>
      <c r="E5" s="484"/>
      <c r="F5" s="36" t="s">
        <v>23</v>
      </c>
      <c r="G5" s="36" t="s">
        <v>24</v>
      </c>
      <c r="H5" s="36" t="s">
        <v>25</v>
      </c>
      <c r="I5" s="36" t="s">
        <v>26</v>
      </c>
      <c r="J5" s="36" t="s">
        <v>27</v>
      </c>
      <c r="K5" s="36" t="s">
        <v>28</v>
      </c>
      <c r="L5" s="36" t="s">
        <v>23</v>
      </c>
      <c r="M5" s="36" t="s">
        <v>24</v>
      </c>
      <c r="N5" s="36" t="s">
        <v>25</v>
      </c>
      <c r="O5" s="36" t="s">
        <v>26</v>
      </c>
      <c r="P5" s="36" t="s">
        <v>27</v>
      </c>
      <c r="Q5" s="36" t="s">
        <v>28</v>
      </c>
      <c r="R5" s="34"/>
      <c r="S5" s="34"/>
      <c r="T5" s="34"/>
    </row>
    <row r="6" spans="1:20" ht="15" customHeight="1">
      <c r="A6" s="441">
        <v>268</v>
      </c>
      <c r="B6" s="602" t="s">
        <v>191</v>
      </c>
      <c r="C6" s="89">
        <v>150</v>
      </c>
      <c r="D6" s="89">
        <v>200</v>
      </c>
      <c r="E6" s="323" t="s">
        <v>41</v>
      </c>
      <c r="F6" s="84">
        <v>23</v>
      </c>
      <c r="G6" s="84">
        <v>23</v>
      </c>
      <c r="H6" s="85">
        <v>4.2</v>
      </c>
      <c r="I6" s="85">
        <v>6.4</v>
      </c>
      <c r="J6" s="85">
        <v>24.3</v>
      </c>
      <c r="K6" s="85">
        <v>172</v>
      </c>
      <c r="L6" s="280">
        <v>28</v>
      </c>
      <c r="M6" s="280">
        <v>28</v>
      </c>
      <c r="N6" s="53">
        <v>5.6</v>
      </c>
      <c r="O6" s="53">
        <v>8.6</v>
      </c>
      <c r="P6" s="53">
        <v>32.4</v>
      </c>
      <c r="Q6" s="53">
        <v>229</v>
      </c>
      <c r="R6" s="34"/>
      <c r="S6" s="34"/>
      <c r="T6" s="34"/>
    </row>
    <row r="7" spans="1:20">
      <c r="A7" s="441"/>
      <c r="B7" s="602"/>
      <c r="C7" s="52"/>
      <c r="D7" s="52"/>
      <c r="E7" s="323" t="s">
        <v>51</v>
      </c>
      <c r="F7" s="84">
        <v>90</v>
      </c>
      <c r="G7" s="84">
        <v>90</v>
      </c>
      <c r="H7" s="38"/>
      <c r="I7" s="38"/>
      <c r="J7" s="38"/>
      <c r="K7" s="38"/>
      <c r="L7" s="280">
        <v>120</v>
      </c>
      <c r="M7" s="280">
        <v>120</v>
      </c>
      <c r="N7" s="53"/>
      <c r="O7" s="53"/>
      <c r="P7" s="53"/>
      <c r="Q7" s="53"/>
      <c r="R7" s="77"/>
      <c r="S7" s="34"/>
      <c r="T7" s="34"/>
    </row>
    <row r="8" spans="1:20" ht="15" customHeight="1">
      <c r="A8" s="441"/>
      <c r="B8" s="602"/>
      <c r="C8" s="52"/>
      <c r="D8" s="52"/>
      <c r="E8" s="323" t="s">
        <v>32</v>
      </c>
      <c r="F8" s="84">
        <v>3</v>
      </c>
      <c r="G8" s="84">
        <v>3</v>
      </c>
      <c r="H8" s="38"/>
      <c r="I8" s="38"/>
      <c r="J8" s="38"/>
      <c r="K8" s="38"/>
      <c r="L8" s="280">
        <v>5</v>
      </c>
      <c r="M8" s="280">
        <v>5</v>
      </c>
      <c r="N8" s="53"/>
      <c r="O8" s="53"/>
      <c r="P8" s="53"/>
      <c r="Q8" s="53"/>
      <c r="R8" s="77"/>
      <c r="S8" s="34"/>
      <c r="T8" s="34"/>
    </row>
    <row r="9" spans="1:20">
      <c r="A9" s="441"/>
      <c r="B9" s="602"/>
      <c r="C9" s="52"/>
      <c r="D9" s="52"/>
      <c r="E9" s="323" t="s">
        <v>52</v>
      </c>
      <c r="F9" s="84">
        <v>3.5</v>
      </c>
      <c r="G9" s="84">
        <v>3.5</v>
      </c>
      <c r="H9" s="38"/>
      <c r="I9" s="38"/>
      <c r="J9" s="38"/>
      <c r="K9" s="38"/>
      <c r="L9" s="280">
        <v>5</v>
      </c>
      <c r="M9" s="280">
        <v>5</v>
      </c>
      <c r="N9" s="53"/>
      <c r="O9" s="53"/>
      <c r="P9" s="53"/>
      <c r="Q9" s="53"/>
      <c r="R9" s="77"/>
      <c r="S9" s="34"/>
      <c r="T9" s="34"/>
    </row>
    <row r="10" spans="1:20" ht="15" customHeight="1">
      <c r="A10" s="441">
        <v>313</v>
      </c>
      <c r="B10" s="602" t="s">
        <v>193</v>
      </c>
      <c r="C10" s="89" t="s">
        <v>194</v>
      </c>
      <c r="D10" s="89" t="s">
        <v>195</v>
      </c>
      <c r="E10" s="323" t="s">
        <v>53</v>
      </c>
      <c r="F10" s="84">
        <v>56.4</v>
      </c>
      <c r="G10" s="84">
        <v>55.8</v>
      </c>
      <c r="H10" s="85">
        <v>9.6</v>
      </c>
      <c r="I10" s="85">
        <v>10.1</v>
      </c>
      <c r="J10" s="85">
        <v>9.5</v>
      </c>
      <c r="K10" s="85">
        <v>136</v>
      </c>
      <c r="L10" s="48">
        <v>75.2</v>
      </c>
      <c r="M10" s="48">
        <v>74.400000000000006</v>
      </c>
      <c r="N10" s="53">
        <v>12.8</v>
      </c>
      <c r="O10" s="53">
        <v>13.4</v>
      </c>
      <c r="P10" s="53">
        <v>12.8</v>
      </c>
      <c r="Q10" s="53">
        <v>181</v>
      </c>
      <c r="R10" s="77"/>
      <c r="S10" s="34"/>
      <c r="T10" s="34"/>
    </row>
    <row r="11" spans="1:20">
      <c r="A11" s="441"/>
      <c r="B11" s="602"/>
      <c r="C11" s="52"/>
      <c r="D11" s="52"/>
      <c r="E11" s="323" t="s">
        <v>54</v>
      </c>
      <c r="F11" s="84">
        <v>3.8</v>
      </c>
      <c r="G11" s="84">
        <v>3.8</v>
      </c>
      <c r="H11" s="38"/>
      <c r="I11" s="38"/>
      <c r="J11" s="38"/>
      <c r="K11" s="38"/>
      <c r="L11" s="48">
        <v>5.2</v>
      </c>
      <c r="M11" s="48">
        <v>5.2</v>
      </c>
      <c r="N11" s="53"/>
      <c r="O11" s="53"/>
      <c r="P11" s="53"/>
      <c r="Q11" s="53"/>
      <c r="R11" s="77"/>
      <c r="S11" s="34"/>
      <c r="T11" s="34"/>
    </row>
    <row r="12" spans="1:20">
      <c r="A12" s="441"/>
      <c r="B12" s="602"/>
      <c r="C12" s="52"/>
      <c r="D12" s="52"/>
      <c r="E12" s="323" t="s">
        <v>51</v>
      </c>
      <c r="F12" s="84">
        <v>15</v>
      </c>
      <c r="G12" s="84">
        <v>15</v>
      </c>
      <c r="H12" s="38"/>
      <c r="I12" s="38"/>
      <c r="J12" s="38"/>
      <c r="K12" s="38"/>
      <c r="L12" s="280">
        <v>19</v>
      </c>
      <c r="M12" s="280">
        <v>19</v>
      </c>
      <c r="N12" s="53"/>
      <c r="O12" s="53"/>
      <c r="P12" s="53"/>
      <c r="Q12" s="53"/>
      <c r="R12" s="77"/>
      <c r="S12" s="34"/>
      <c r="T12" s="34"/>
    </row>
    <row r="13" spans="1:20">
      <c r="A13" s="441"/>
      <c r="B13" s="602"/>
      <c r="C13" s="52"/>
      <c r="D13" s="52"/>
      <c r="E13" s="323" t="s">
        <v>128</v>
      </c>
      <c r="F13" s="84">
        <v>1.9</v>
      </c>
      <c r="G13" s="84">
        <v>1.6</v>
      </c>
      <c r="H13" s="38"/>
      <c r="I13" s="38"/>
      <c r="J13" s="38"/>
      <c r="K13" s="38"/>
      <c r="L13" s="48">
        <v>2.5</v>
      </c>
      <c r="M13" s="48">
        <v>2.1</v>
      </c>
      <c r="N13" s="53"/>
      <c r="O13" s="53"/>
      <c r="P13" s="53"/>
      <c r="Q13" s="53"/>
      <c r="R13" s="77"/>
      <c r="S13" s="34"/>
      <c r="T13" s="34"/>
    </row>
    <row r="14" spans="1:20">
      <c r="A14" s="441"/>
      <c r="B14" s="602"/>
      <c r="C14" s="52"/>
      <c r="D14" s="52"/>
      <c r="E14" s="323" t="s">
        <v>32</v>
      </c>
      <c r="F14" s="84">
        <v>4</v>
      </c>
      <c r="G14" s="84">
        <v>4</v>
      </c>
      <c r="H14" s="38"/>
      <c r="I14" s="38"/>
      <c r="J14" s="38"/>
      <c r="K14" s="38"/>
      <c r="L14" s="280">
        <v>5</v>
      </c>
      <c r="M14" s="280">
        <v>5</v>
      </c>
      <c r="N14" s="53"/>
      <c r="O14" s="53"/>
      <c r="P14" s="53"/>
      <c r="Q14" s="53"/>
      <c r="R14" s="77"/>
      <c r="S14" s="34"/>
      <c r="T14" s="34"/>
    </row>
    <row r="15" spans="1:20">
      <c r="A15" s="441"/>
      <c r="B15" s="602"/>
      <c r="C15" s="52"/>
      <c r="D15" s="52"/>
      <c r="E15" s="323" t="s">
        <v>55</v>
      </c>
      <c r="F15" s="84">
        <v>2</v>
      </c>
      <c r="G15" s="84">
        <v>2</v>
      </c>
      <c r="H15" s="38"/>
      <c r="I15" s="38"/>
      <c r="J15" s="38"/>
      <c r="K15" s="38"/>
      <c r="L15" s="48">
        <v>2.5</v>
      </c>
      <c r="M15" s="48">
        <v>2.5</v>
      </c>
      <c r="N15" s="53"/>
      <c r="O15" s="53"/>
      <c r="P15" s="53"/>
      <c r="Q15" s="53"/>
      <c r="R15" s="77"/>
      <c r="S15" s="34"/>
      <c r="T15" s="34"/>
    </row>
    <row r="16" spans="1:20">
      <c r="A16" s="441"/>
      <c r="B16" s="602"/>
      <c r="C16" s="52"/>
      <c r="D16" s="52"/>
      <c r="E16" s="323" t="s">
        <v>56</v>
      </c>
      <c r="F16" s="84">
        <v>1.5E-3</v>
      </c>
      <c r="G16" s="84">
        <v>1.5E-3</v>
      </c>
      <c r="H16" s="38"/>
      <c r="I16" s="38"/>
      <c r="J16" s="38"/>
      <c r="K16" s="38"/>
      <c r="L16" s="48">
        <v>1.5E-3</v>
      </c>
      <c r="M16" s="48">
        <v>1.5E-3</v>
      </c>
      <c r="N16" s="53"/>
      <c r="O16" s="53"/>
      <c r="P16" s="53"/>
      <c r="Q16" s="53"/>
      <c r="R16" s="77"/>
      <c r="S16" s="34"/>
      <c r="T16" s="34"/>
    </row>
    <row r="17" spans="1:20">
      <c r="A17" s="441"/>
      <c r="B17" s="602"/>
      <c r="C17" s="52"/>
      <c r="D17" s="52"/>
      <c r="E17" s="323" t="s">
        <v>52</v>
      </c>
      <c r="F17" s="84">
        <v>2</v>
      </c>
      <c r="G17" s="84">
        <v>2</v>
      </c>
      <c r="H17" s="38"/>
      <c r="I17" s="38"/>
      <c r="J17" s="38"/>
      <c r="K17" s="38"/>
      <c r="L17" s="48">
        <v>2.5</v>
      </c>
      <c r="M17" s="48">
        <v>2.5</v>
      </c>
      <c r="N17" s="53"/>
      <c r="O17" s="53"/>
      <c r="P17" s="53"/>
      <c r="Q17" s="53"/>
      <c r="R17" s="77"/>
      <c r="S17" s="34"/>
      <c r="T17" s="34"/>
    </row>
    <row r="18" spans="1:20">
      <c r="A18" s="441"/>
      <c r="B18" s="602"/>
      <c r="C18" s="627"/>
      <c r="D18" s="627"/>
      <c r="E18" s="323" t="s">
        <v>46</v>
      </c>
      <c r="F18" s="84">
        <v>2</v>
      </c>
      <c r="G18" s="84">
        <v>2</v>
      </c>
      <c r="H18" s="38"/>
      <c r="I18" s="38"/>
      <c r="J18" s="38"/>
      <c r="K18" s="38"/>
      <c r="L18" s="48">
        <v>2.5</v>
      </c>
      <c r="M18" s="48">
        <v>2.5</v>
      </c>
      <c r="N18" s="53"/>
      <c r="O18" s="53"/>
      <c r="P18" s="53"/>
      <c r="Q18" s="53"/>
      <c r="R18" s="77"/>
      <c r="S18" s="34"/>
      <c r="T18" s="34"/>
    </row>
    <row r="19" spans="1:20">
      <c r="A19" s="441"/>
      <c r="B19" s="602"/>
      <c r="C19" s="627"/>
      <c r="D19" s="627"/>
      <c r="E19" s="323" t="s">
        <v>126</v>
      </c>
      <c r="F19" s="84">
        <v>30</v>
      </c>
      <c r="G19" s="84">
        <v>30</v>
      </c>
      <c r="H19" s="38"/>
      <c r="I19" s="38"/>
      <c r="J19" s="38"/>
      <c r="K19" s="38"/>
      <c r="L19" s="280">
        <v>50</v>
      </c>
      <c r="M19" s="280">
        <v>50</v>
      </c>
      <c r="N19" s="53"/>
      <c r="O19" s="53"/>
      <c r="P19" s="53"/>
      <c r="Q19" s="53"/>
      <c r="R19" s="77"/>
      <c r="S19" s="34"/>
      <c r="T19" s="34"/>
    </row>
    <row r="20" spans="1:20">
      <c r="A20" s="481">
        <v>501</v>
      </c>
      <c r="B20" s="603" t="s">
        <v>192</v>
      </c>
      <c r="C20" s="179">
        <v>200</v>
      </c>
      <c r="D20" s="179">
        <v>200</v>
      </c>
      <c r="E20" s="180" t="s">
        <v>84</v>
      </c>
      <c r="F20" s="201">
        <v>5</v>
      </c>
      <c r="G20" s="201">
        <v>5</v>
      </c>
      <c r="H20" s="82">
        <v>3.2</v>
      </c>
      <c r="I20" s="82">
        <v>2.7</v>
      </c>
      <c r="J20" s="82">
        <v>15.9</v>
      </c>
      <c r="K20" s="82">
        <v>79</v>
      </c>
      <c r="L20" s="201">
        <v>5</v>
      </c>
      <c r="M20" s="201">
        <v>5</v>
      </c>
      <c r="N20" s="82">
        <v>3.2</v>
      </c>
      <c r="O20" s="82">
        <v>2.7</v>
      </c>
      <c r="P20" s="82">
        <v>15.9</v>
      </c>
      <c r="Q20" s="82">
        <v>79</v>
      </c>
      <c r="R20" s="77"/>
      <c r="S20" s="34"/>
      <c r="T20" s="34"/>
    </row>
    <row r="21" spans="1:20">
      <c r="A21" s="481"/>
      <c r="B21" s="603"/>
      <c r="C21" s="183"/>
      <c r="D21" s="197"/>
      <c r="E21" s="180" t="s">
        <v>32</v>
      </c>
      <c r="F21" s="201">
        <v>10</v>
      </c>
      <c r="G21" s="201">
        <v>10</v>
      </c>
      <c r="H21" s="78"/>
      <c r="I21" s="78"/>
      <c r="J21" s="78"/>
      <c r="K21" s="78"/>
      <c r="L21" s="201">
        <v>10</v>
      </c>
      <c r="M21" s="201">
        <v>10</v>
      </c>
      <c r="N21" s="82"/>
      <c r="O21" s="82"/>
      <c r="P21" s="82"/>
      <c r="Q21" s="82"/>
      <c r="R21" s="77"/>
      <c r="S21" s="34"/>
      <c r="T21" s="34"/>
    </row>
    <row r="22" spans="1:20">
      <c r="A22" s="481"/>
      <c r="B22" s="603"/>
      <c r="C22" s="183"/>
      <c r="D22" s="197"/>
      <c r="E22" s="180" t="s">
        <v>51</v>
      </c>
      <c r="F22" s="201">
        <v>100</v>
      </c>
      <c r="G22" s="201">
        <v>100</v>
      </c>
      <c r="H22" s="78"/>
      <c r="I22" s="78"/>
      <c r="J22" s="78"/>
      <c r="K22" s="78"/>
      <c r="L22" s="201">
        <v>100</v>
      </c>
      <c r="M22" s="201">
        <v>100</v>
      </c>
      <c r="N22" s="82"/>
      <c r="O22" s="82"/>
      <c r="P22" s="82"/>
      <c r="Q22" s="82"/>
      <c r="R22" s="77"/>
      <c r="S22" s="34"/>
      <c r="T22" s="34"/>
    </row>
    <row r="23" spans="1:20">
      <c r="A23" s="378">
        <v>111</v>
      </c>
      <c r="B23" s="586" t="s">
        <v>310</v>
      </c>
      <c r="C23" s="89">
        <v>40</v>
      </c>
      <c r="D23" s="89">
        <v>60</v>
      </c>
      <c r="E23" s="323" t="s">
        <v>311</v>
      </c>
      <c r="F23" s="324">
        <v>40</v>
      </c>
      <c r="G23" s="324">
        <v>40</v>
      </c>
      <c r="H23" s="325">
        <v>3</v>
      </c>
      <c r="I23" s="325">
        <v>1.1599999999999999</v>
      </c>
      <c r="J23" s="325">
        <v>20.5</v>
      </c>
      <c r="K23" s="325">
        <v>104</v>
      </c>
      <c r="L23" s="324">
        <v>60</v>
      </c>
      <c r="M23" s="324">
        <v>60</v>
      </c>
      <c r="N23" s="325">
        <v>4.5</v>
      </c>
      <c r="O23" s="325">
        <v>1.8</v>
      </c>
      <c r="P23" s="325">
        <v>30.8</v>
      </c>
      <c r="Q23" s="325">
        <v>137</v>
      </c>
      <c r="R23" s="77"/>
      <c r="S23" s="34"/>
      <c r="T23" s="34"/>
    </row>
    <row r="24" spans="1:20">
      <c r="A24" s="118">
        <v>105</v>
      </c>
      <c r="B24" s="587" t="s">
        <v>319</v>
      </c>
      <c r="C24" s="89">
        <v>10</v>
      </c>
      <c r="D24" s="89">
        <v>10</v>
      </c>
      <c r="E24" s="587" t="s">
        <v>176</v>
      </c>
      <c r="F24" s="113">
        <v>10</v>
      </c>
      <c r="G24" s="113">
        <v>10</v>
      </c>
      <c r="H24" s="54">
        <v>0.01</v>
      </c>
      <c r="I24" s="53">
        <v>8.1999999999999993</v>
      </c>
      <c r="J24" s="53">
        <v>0</v>
      </c>
      <c r="K24" s="53">
        <v>74</v>
      </c>
      <c r="L24" s="113">
        <v>10</v>
      </c>
      <c r="M24" s="113">
        <v>10</v>
      </c>
      <c r="N24" s="54">
        <v>0.01</v>
      </c>
      <c r="O24" s="53">
        <v>8.1999999999999993</v>
      </c>
      <c r="P24" s="53">
        <v>0</v>
      </c>
      <c r="Q24" s="53">
        <v>74</v>
      </c>
      <c r="R24" s="77"/>
      <c r="S24" s="34"/>
      <c r="T24" s="34"/>
    </row>
    <row r="25" spans="1:20">
      <c r="A25" s="460"/>
      <c r="B25" s="618" t="s">
        <v>157</v>
      </c>
      <c r="C25" s="627"/>
      <c r="D25" s="663"/>
      <c r="E25" s="701"/>
      <c r="F25" s="43"/>
      <c r="G25" s="43"/>
      <c r="H25" s="83">
        <f>SUM(H6:H24)</f>
        <v>20.010000000000002</v>
      </c>
      <c r="I25" s="83">
        <f>SUM(I6:I24)</f>
        <v>28.56</v>
      </c>
      <c r="J25" s="83">
        <f>SUM(J6:J24)</f>
        <v>70.199999999999989</v>
      </c>
      <c r="K25" s="83">
        <f>SUM(K6:K24)</f>
        <v>565</v>
      </c>
      <c r="L25" s="42"/>
      <c r="M25" s="42"/>
      <c r="N25" s="59">
        <f>SUM(N6:N24)</f>
        <v>26.11</v>
      </c>
      <c r="O25" s="59">
        <f>SUM(O6:O24)</f>
        <v>34.700000000000003</v>
      </c>
      <c r="P25" s="59">
        <f>SUM(P6:P24)</f>
        <v>91.9</v>
      </c>
      <c r="Q25" s="59">
        <f>SUM(Q6:Q24)</f>
        <v>700</v>
      </c>
      <c r="R25" s="77"/>
      <c r="S25" s="34"/>
      <c r="T25" s="34"/>
    </row>
    <row r="26" spans="1:20">
      <c r="A26" s="460"/>
      <c r="B26" s="702" t="s">
        <v>131</v>
      </c>
      <c r="C26" s="703"/>
      <c r="D26" s="703"/>
      <c r="E26" s="704"/>
      <c r="F26" s="43"/>
      <c r="G26" s="43"/>
      <c r="H26" s="43"/>
      <c r="I26" s="43"/>
      <c r="J26" s="43"/>
      <c r="K26" s="43"/>
      <c r="L26" s="42"/>
      <c r="M26" s="42"/>
      <c r="N26" s="42"/>
      <c r="O26" s="42"/>
      <c r="P26" s="42"/>
      <c r="Q26" s="42"/>
      <c r="R26" s="77"/>
      <c r="S26" s="34"/>
      <c r="T26" s="34"/>
    </row>
    <row r="27" spans="1:20" ht="15" customHeight="1">
      <c r="A27" s="441">
        <v>50</v>
      </c>
      <c r="B27" s="602" t="s">
        <v>197</v>
      </c>
      <c r="C27" s="89">
        <v>60</v>
      </c>
      <c r="D27" s="57">
        <v>100</v>
      </c>
      <c r="E27" s="193" t="s">
        <v>68</v>
      </c>
      <c r="F27" s="306">
        <v>72.599999999999994</v>
      </c>
      <c r="G27" s="306">
        <v>57</v>
      </c>
      <c r="H27" s="236">
        <v>0.9</v>
      </c>
      <c r="I27" s="236">
        <v>3.3</v>
      </c>
      <c r="J27" s="236">
        <v>8.4</v>
      </c>
      <c r="K27" s="236">
        <v>53.4</v>
      </c>
      <c r="L27" s="272">
        <v>121</v>
      </c>
      <c r="M27" s="272">
        <v>95</v>
      </c>
      <c r="N27" s="55">
        <v>1.5</v>
      </c>
      <c r="O27" s="55">
        <v>5.5</v>
      </c>
      <c r="P27" s="55">
        <v>8.4</v>
      </c>
      <c r="Q27" s="55">
        <v>89</v>
      </c>
      <c r="R27" s="77"/>
      <c r="S27" s="34"/>
      <c r="T27" s="34"/>
    </row>
    <row r="28" spans="1:20" ht="16.5" customHeight="1">
      <c r="A28" s="441"/>
      <c r="B28" s="602"/>
      <c r="C28" s="52"/>
      <c r="D28" s="57"/>
      <c r="E28" s="193" t="s">
        <v>38</v>
      </c>
      <c r="F28" s="306">
        <v>5</v>
      </c>
      <c r="G28" s="306">
        <v>5</v>
      </c>
      <c r="H28" s="44"/>
      <c r="I28" s="44"/>
      <c r="J28" s="44"/>
      <c r="K28" s="44"/>
      <c r="L28" s="50">
        <v>6</v>
      </c>
      <c r="M28" s="50">
        <v>6</v>
      </c>
      <c r="N28" s="55"/>
      <c r="O28" s="55"/>
      <c r="P28" s="55"/>
      <c r="Q28" s="55"/>
      <c r="R28" s="77"/>
      <c r="S28" s="34"/>
      <c r="T28" s="34"/>
    </row>
    <row r="29" spans="1:20" ht="15.75" customHeight="1">
      <c r="A29" s="470" t="s">
        <v>196</v>
      </c>
      <c r="B29" s="659" t="s">
        <v>296</v>
      </c>
      <c r="C29" s="52" t="s">
        <v>136</v>
      </c>
      <c r="D29" s="52" t="s">
        <v>298</v>
      </c>
      <c r="E29" s="299" t="s">
        <v>34</v>
      </c>
      <c r="F29" s="280">
        <v>80</v>
      </c>
      <c r="G29" s="280">
        <v>60</v>
      </c>
      <c r="H29" s="86">
        <v>1.6</v>
      </c>
      <c r="I29" s="86">
        <v>4.2</v>
      </c>
      <c r="J29" s="86">
        <v>13</v>
      </c>
      <c r="K29" s="86">
        <v>97</v>
      </c>
      <c r="L29" s="272">
        <v>100</v>
      </c>
      <c r="M29" s="272">
        <v>75</v>
      </c>
      <c r="N29" s="55">
        <v>2.0499999999999998</v>
      </c>
      <c r="O29" s="55">
        <v>5.3</v>
      </c>
      <c r="P29" s="55">
        <v>16.3</v>
      </c>
      <c r="Q29" s="55">
        <v>121</v>
      </c>
      <c r="R29" s="77"/>
      <c r="S29" s="34"/>
      <c r="T29" s="34"/>
    </row>
    <row r="30" spans="1:20">
      <c r="A30" s="471"/>
      <c r="B30" s="660"/>
      <c r="C30" s="52"/>
      <c r="D30" s="627"/>
      <c r="E30" s="299" t="s">
        <v>36</v>
      </c>
      <c r="F30" s="280">
        <v>10</v>
      </c>
      <c r="G30" s="280">
        <v>8</v>
      </c>
      <c r="H30" s="32"/>
      <c r="I30" s="32"/>
      <c r="J30" s="32"/>
      <c r="K30" s="32"/>
      <c r="L30" s="50">
        <v>12.5</v>
      </c>
      <c r="M30" s="272">
        <v>10</v>
      </c>
      <c r="N30" s="50"/>
      <c r="O30" s="50"/>
      <c r="P30" s="50"/>
      <c r="Q30" s="50"/>
      <c r="R30" s="77"/>
      <c r="S30" s="34"/>
      <c r="T30" s="34"/>
    </row>
    <row r="31" spans="1:20" ht="15.75" customHeight="1">
      <c r="A31" s="471"/>
      <c r="B31" s="660"/>
      <c r="C31" s="52"/>
      <c r="D31" s="627"/>
      <c r="E31" s="299" t="s">
        <v>35</v>
      </c>
      <c r="F31" s="280">
        <v>4.8</v>
      </c>
      <c r="G31" s="280">
        <v>3</v>
      </c>
      <c r="H31" s="32"/>
      <c r="I31" s="32"/>
      <c r="J31" s="32"/>
      <c r="K31" s="32"/>
      <c r="L31" s="272">
        <v>6</v>
      </c>
      <c r="M31" s="272">
        <v>5</v>
      </c>
      <c r="N31" s="50"/>
      <c r="O31" s="50"/>
      <c r="P31" s="50"/>
      <c r="Q31" s="50"/>
      <c r="R31" s="77"/>
      <c r="S31" s="34"/>
      <c r="T31" s="34"/>
    </row>
    <row r="32" spans="1:20">
      <c r="A32" s="471"/>
      <c r="B32" s="660"/>
      <c r="C32" s="52"/>
      <c r="D32" s="627"/>
      <c r="E32" s="299" t="s">
        <v>78</v>
      </c>
      <c r="F32" s="280">
        <v>3</v>
      </c>
      <c r="G32" s="280">
        <v>3</v>
      </c>
      <c r="H32" s="32"/>
      <c r="I32" s="32"/>
      <c r="J32" s="32"/>
      <c r="K32" s="32"/>
      <c r="L32" s="272">
        <v>5</v>
      </c>
      <c r="M32" s="272">
        <v>5</v>
      </c>
      <c r="N32" s="50"/>
      <c r="O32" s="50"/>
      <c r="P32" s="50"/>
      <c r="Q32" s="50"/>
      <c r="R32" s="77"/>
      <c r="S32" s="34"/>
      <c r="T32" s="34"/>
    </row>
    <row r="33" spans="1:20" ht="16.5" customHeight="1">
      <c r="A33" s="471"/>
      <c r="B33" s="660"/>
      <c r="C33" s="52"/>
      <c r="D33" s="627"/>
      <c r="E33" s="299" t="s">
        <v>45</v>
      </c>
      <c r="F33" s="280">
        <v>24</v>
      </c>
      <c r="G33" s="280">
        <v>12</v>
      </c>
      <c r="H33" s="32"/>
      <c r="I33" s="32"/>
      <c r="J33" s="32"/>
      <c r="K33" s="32"/>
      <c r="L33" s="272">
        <v>30</v>
      </c>
      <c r="M33" s="272">
        <v>15</v>
      </c>
      <c r="N33" s="50"/>
      <c r="O33" s="50"/>
      <c r="P33" s="50"/>
      <c r="Q33" s="50"/>
      <c r="R33" s="77"/>
      <c r="S33" s="34"/>
      <c r="T33" s="34"/>
    </row>
    <row r="34" spans="1:20" ht="16.5" customHeight="1">
      <c r="A34" s="471"/>
      <c r="B34" s="660"/>
      <c r="C34" s="52"/>
      <c r="D34" s="627"/>
      <c r="E34" s="299" t="s">
        <v>176</v>
      </c>
      <c r="F34" s="280">
        <v>3</v>
      </c>
      <c r="G34" s="280">
        <v>3</v>
      </c>
      <c r="H34" s="32"/>
      <c r="I34" s="32"/>
      <c r="J34" s="32"/>
      <c r="K34" s="32"/>
      <c r="L34" s="272">
        <v>5</v>
      </c>
      <c r="M34" s="272">
        <v>5</v>
      </c>
      <c r="N34" s="50"/>
      <c r="O34" s="50"/>
      <c r="P34" s="50"/>
      <c r="Q34" s="50"/>
      <c r="R34" s="77"/>
      <c r="S34" s="34"/>
      <c r="T34" s="34"/>
    </row>
    <row r="35" spans="1:20" ht="16.5" customHeight="1">
      <c r="A35" s="471"/>
      <c r="B35" s="660"/>
      <c r="C35" s="52"/>
      <c r="D35" s="627"/>
      <c r="E35" s="299" t="s">
        <v>122</v>
      </c>
      <c r="F35" s="280">
        <v>1</v>
      </c>
      <c r="G35" s="280">
        <v>1</v>
      </c>
      <c r="H35" s="32"/>
      <c r="I35" s="32"/>
      <c r="J35" s="32"/>
      <c r="K35" s="32"/>
      <c r="L35" s="272">
        <v>1</v>
      </c>
      <c r="M35" s="272">
        <v>1</v>
      </c>
      <c r="N35" s="50"/>
      <c r="O35" s="50"/>
      <c r="P35" s="50"/>
      <c r="Q35" s="50"/>
      <c r="R35" s="77"/>
      <c r="S35" s="34"/>
      <c r="T35" s="34"/>
    </row>
    <row r="36" spans="1:20">
      <c r="A36" s="472"/>
      <c r="B36" s="661"/>
      <c r="C36" s="52"/>
      <c r="D36" s="627"/>
      <c r="E36" s="705" t="s">
        <v>185</v>
      </c>
      <c r="F36" s="273">
        <v>24</v>
      </c>
      <c r="G36" s="273">
        <v>15</v>
      </c>
      <c r="H36" s="99"/>
      <c r="I36" s="99"/>
      <c r="J36" s="99"/>
      <c r="K36" s="99"/>
      <c r="L36" s="307">
        <v>40</v>
      </c>
      <c r="M36" s="307">
        <v>25</v>
      </c>
      <c r="N36" s="99"/>
      <c r="O36" s="99"/>
      <c r="P36" s="99"/>
      <c r="Q36" s="99"/>
      <c r="R36" s="77"/>
      <c r="S36" s="34"/>
      <c r="T36" s="34"/>
    </row>
    <row r="37" spans="1:20" ht="14.25" customHeight="1">
      <c r="A37" s="470" t="s">
        <v>229</v>
      </c>
      <c r="B37" s="706" t="s">
        <v>227</v>
      </c>
      <c r="C37" s="310" t="s">
        <v>178</v>
      </c>
      <c r="D37" s="707" t="s">
        <v>294</v>
      </c>
      <c r="E37" s="708" t="s">
        <v>64</v>
      </c>
      <c r="F37" s="307">
        <v>75</v>
      </c>
      <c r="G37" s="307">
        <v>67</v>
      </c>
      <c r="H37" s="99">
        <v>12</v>
      </c>
      <c r="I37" s="99">
        <v>3.6</v>
      </c>
      <c r="J37" s="99">
        <v>6.2</v>
      </c>
      <c r="K37" s="99">
        <v>106</v>
      </c>
      <c r="L37" s="307">
        <v>90</v>
      </c>
      <c r="M37" s="98">
        <v>80.400000000000006</v>
      </c>
      <c r="N37" s="99">
        <v>14.4</v>
      </c>
      <c r="O37" s="99">
        <v>4.3</v>
      </c>
      <c r="P37" s="99">
        <v>7.4</v>
      </c>
      <c r="Q37" s="99">
        <v>127</v>
      </c>
      <c r="R37" s="77"/>
      <c r="S37" s="34"/>
      <c r="T37" s="34"/>
    </row>
    <row r="38" spans="1:20">
      <c r="A38" s="471"/>
      <c r="B38" s="709"/>
      <c r="C38" s="191"/>
      <c r="D38" s="190"/>
      <c r="E38" s="708" t="s">
        <v>35</v>
      </c>
      <c r="F38" s="307">
        <v>10</v>
      </c>
      <c r="G38" s="307">
        <v>8</v>
      </c>
      <c r="H38" s="100"/>
      <c r="I38" s="100"/>
      <c r="J38" s="100"/>
      <c r="K38" s="98"/>
      <c r="L38" s="307">
        <v>12</v>
      </c>
      <c r="M38" s="98">
        <v>9.6</v>
      </c>
      <c r="N38" s="100"/>
      <c r="O38" s="100"/>
      <c r="P38" s="100"/>
      <c r="Q38" s="98"/>
      <c r="R38" s="77"/>
      <c r="S38" s="34"/>
      <c r="T38" s="34"/>
    </row>
    <row r="39" spans="1:20" ht="15" customHeight="1">
      <c r="A39" s="471"/>
      <c r="B39" s="709"/>
      <c r="C39" s="191"/>
      <c r="D39" s="190"/>
      <c r="E39" s="708" t="s">
        <v>89</v>
      </c>
      <c r="F39" s="307">
        <v>10</v>
      </c>
      <c r="G39" s="307">
        <v>10</v>
      </c>
      <c r="H39" s="100"/>
      <c r="I39" s="100"/>
      <c r="J39" s="100"/>
      <c r="K39" s="98"/>
      <c r="L39" s="307">
        <v>12</v>
      </c>
      <c r="M39" s="307">
        <v>12</v>
      </c>
      <c r="N39" s="100"/>
      <c r="O39" s="100"/>
      <c r="P39" s="100"/>
      <c r="Q39" s="98"/>
      <c r="R39" s="77"/>
      <c r="S39" s="34"/>
      <c r="T39" s="34"/>
    </row>
    <row r="40" spans="1:20">
      <c r="A40" s="471"/>
      <c r="B40" s="709"/>
      <c r="C40" s="191"/>
      <c r="D40" s="190"/>
      <c r="E40" s="708" t="s">
        <v>128</v>
      </c>
      <c r="F40" s="307">
        <v>16</v>
      </c>
      <c r="G40" s="307">
        <v>13</v>
      </c>
      <c r="H40" s="100"/>
      <c r="I40" s="100"/>
      <c r="J40" s="100"/>
      <c r="K40" s="98"/>
      <c r="L40" s="98">
        <v>19.2</v>
      </c>
      <c r="M40" s="98">
        <v>15.6</v>
      </c>
      <c r="N40" s="100"/>
      <c r="O40" s="100"/>
      <c r="P40" s="100"/>
      <c r="Q40" s="98"/>
      <c r="R40" s="77"/>
      <c r="S40" s="34"/>
      <c r="T40" s="34"/>
    </row>
    <row r="41" spans="1:20">
      <c r="A41" s="471"/>
      <c r="B41" s="709"/>
      <c r="C41" s="191"/>
      <c r="D41" s="190"/>
      <c r="E41" s="708" t="s">
        <v>11</v>
      </c>
      <c r="F41" s="307">
        <v>8</v>
      </c>
      <c r="G41" s="307">
        <v>8</v>
      </c>
      <c r="H41" s="100"/>
      <c r="I41" s="100"/>
      <c r="J41" s="100"/>
      <c r="K41" s="98"/>
      <c r="L41" s="98">
        <v>9.5</v>
      </c>
      <c r="M41" s="98">
        <v>9.5</v>
      </c>
      <c r="N41" s="100"/>
      <c r="O41" s="100"/>
      <c r="P41" s="100"/>
      <c r="Q41" s="98"/>
      <c r="R41" s="77"/>
      <c r="S41" s="34"/>
      <c r="T41" s="34"/>
    </row>
    <row r="42" spans="1:20">
      <c r="A42" s="471"/>
      <c r="B42" s="709"/>
      <c r="C42" s="191"/>
      <c r="D42" s="190"/>
      <c r="E42" s="708" t="s">
        <v>36</v>
      </c>
      <c r="F42" s="98">
        <v>25</v>
      </c>
      <c r="G42" s="98">
        <v>20</v>
      </c>
      <c r="H42" s="100"/>
      <c r="I42" s="100"/>
      <c r="J42" s="100"/>
      <c r="K42" s="98"/>
      <c r="L42" s="307">
        <v>30</v>
      </c>
      <c r="M42" s="307">
        <v>24</v>
      </c>
      <c r="N42" s="100"/>
      <c r="O42" s="100"/>
      <c r="P42" s="100"/>
      <c r="Q42" s="98"/>
      <c r="R42" s="77"/>
      <c r="S42" s="34"/>
      <c r="T42" s="34"/>
    </row>
    <row r="43" spans="1:20">
      <c r="A43" s="471"/>
      <c r="B43" s="709"/>
      <c r="C43" s="191"/>
      <c r="D43" s="190"/>
      <c r="E43" s="708" t="s">
        <v>239</v>
      </c>
      <c r="F43" s="98">
        <v>5.5</v>
      </c>
      <c r="G43" s="98">
        <v>5.5</v>
      </c>
      <c r="H43" s="100"/>
      <c r="I43" s="100"/>
      <c r="J43" s="100"/>
      <c r="K43" s="98"/>
      <c r="L43" s="98">
        <v>6.5</v>
      </c>
      <c r="M43" s="98">
        <v>6.5</v>
      </c>
      <c r="N43" s="100"/>
      <c r="O43" s="100"/>
      <c r="P43" s="100"/>
      <c r="Q43" s="98"/>
      <c r="R43" s="77"/>
      <c r="S43" s="34"/>
      <c r="T43" s="34"/>
    </row>
    <row r="44" spans="1:20" ht="15" customHeight="1">
      <c r="A44" s="471"/>
      <c r="B44" s="709"/>
      <c r="C44" s="191"/>
      <c r="D44" s="190"/>
      <c r="E44" s="710" t="s">
        <v>199</v>
      </c>
      <c r="F44" s="101"/>
      <c r="G44" s="101">
        <v>50</v>
      </c>
      <c r="H44" s="237"/>
      <c r="I44" s="237"/>
      <c r="J44" s="237"/>
      <c r="K44" s="237"/>
      <c r="L44" s="102"/>
      <c r="M44" s="103">
        <v>50</v>
      </c>
      <c r="N44" s="237"/>
      <c r="O44" s="237"/>
      <c r="P44" s="237"/>
      <c r="Q44" s="237"/>
      <c r="R44" s="77"/>
      <c r="S44" s="34"/>
      <c r="T44" s="34"/>
    </row>
    <row r="45" spans="1:20" ht="15" customHeight="1">
      <c r="A45" s="471"/>
      <c r="B45" s="709"/>
      <c r="C45" s="191"/>
      <c r="D45" s="190"/>
      <c r="E45" s="708" t="s">
        <v>222</v>
      </c>
      <c r="F45" s="116">
        <v>25</v>
      </c>
      <c r="G45" s="116">
        <v>25</v>
      </c>
      <c r="H45" s="97"/>
      <c r="I45" s="97"/>
      <c r="J45" s="97"/>
      <c r="K45" s="97"/>
      <c r="L45" s="116">
        <v>25</v>
      </c>
      <c r="M45" s="116">
        <v>25</v>
      </c>
      <c r="N45" s="100"/>
      <c r="O45" s="100"/>
      <c r="P45" s="100"/>
      <c r="Q45" s="98"/>
      <c r="R45" s="77"/>
      <c r="S45" s="34"/>
      <c r="T45" s="34"/>
    </row>
    <row r="46" spans="1:20" ht="15" customHeight="1">
      <c r="A46" s="471"/>
      <c r="B46" s="709"/>
      <c r="C46" s="191"/>
      <c r="D46" s="190"/>
      <c r="E46" s="708" t="s">
        <v>57</v>
      </c>
      <c r="F46" s="116">
        <v>2.5</v>
      </c>
      <c r="G46" s="116">
        <v>2.5</v>
      </c>
      <c r="H46" s="97"/>
      <c r="I46" s="97"/>
      <c r="J46" s="97"/>
      <c r="K46" s="97"/>
      <c r="L46" s="116">
        <v>2.5</v>
      </c>
      <c r="M46" s="116">
        <v>2.5</v>
      </c>
      <c r="N46" s="100"/>
      <c r="O46" s="100"/>
      <c r="P46" s="100"/>
      <c r="Q46" s="98"/>
      <c r="R46" s="77"/>
      <c r="S46" s="34"/>
      <c r="T46" s="34"/>
    </row>
    <row r="47" spans="1:20" ht="15" customHeight="1">
      <c r="A47" s="471"/>
      <c r="B47" s="709"/>
      <c r="C47" s="191"/>
      <c r="D47" s="190"/>
      <c r="E47" s="708" t="s">
        <v>30</v>
      </c>
      <c r="F47" s="116">
        <v>2.5</v>
      </c>
      <c r="G47" s="116">
        <v>2.5</v>
      </c>
      <c r="H47" s="97"/>
      <c r="I47" s="97"/>
      <c r="J47" s="97"/>
      <c r="K47" s="97"/>
      <c r="L47" s="116">
        <v>2.5</v>
      </c>
      <c r="M47" s="116">
        <v>2.5</v>
      </c>
      <c r="N47" s="100"/>
      <c r="O47" s="100"/>
      <c r="P47" s="100"/>
      <c r="Q47" s="98"/>
      <c r="R47" s="77"/>
      <c r="S47" s="34"/>
      <c r="T47" s="34"/>
    </row>
    <row r="48" spans="1:20" ht="15" customHeight="1">
      <c r="A48" s="471"/>
      <c r="B48" s="709"/>
      <c r="C48" s="191"/>
      <c r="D48" s="190"/>
      <c r="E48" s="708" t="s">
        <v>230</v>
      </c>
      <c r="F48" s="116">
        <v>7.5</v>
      </c>
      <c r="G48" s="116">
        <v>7.5</v>
      </c>
      <c r="H48" s="97"/>
      <c r="I48" s="97"/>
      <c r="J48" s="97"/>
      <c r="K48" s="97"/>
      <c r="L48" s="116">
        <v>7.5</v>
      </c>
      <c r="M48" s="116">
        <v>7.5</v>
      </c>
      <c r="N48" s="100"/>
      <c r="O48" s="100"/>
      <c r="P48" s="100"/>
      <c r="Q48" s="98"/>
      <c r="R48" s="77"/>
      <c r="S48" s="34"/>
      <c r="T48" s="34"/>
    </row>
    <row r="49" spans="1:20" ht="15" customHeight="1">
      <c r="A49" s="472"/>
      <c r="B49" s="711"/>
      <c r="C49" s="191"/>
      <c r="D49" s="190"/>
      <c r="E49" s="708" t="s">
        <v>32</v>
      </c>
      <c r="F49" s="116">
        <v>0.5</v>
      </c>
      <c r="G49" s="116">
        <v>0.5</v>
      </c>
      <c r="H49" s="97"/>
      <c r="I49" s="97"/>
      <c r="J49" s="97"/>
      <c r="K49" s="97"/>
      <c r="L49" s="117">
        <v>0.5</v>
      </c>
      <c r="M49" s="117">
        <v>0.5</v>
      </c>
      <c r="N49" s="100"/>
      <c r="O49" s="100"/>
      <c r="P49" s="100"/>
      <c r="Q49" s="98"/>
      <c r="R49" s="77"/>
      <c r="S49" s="34"/>
      <c r="T49" s="34"/>
    </row>
    <row r="50" spans="1:20" ht="13.5" customHeight="1">
      <c r="A50" s="441">
        <v>429</v>
      </c>
      <c r="B50" s="602" t="s">
        <v>198</v>
      </c>
      <c r="C50" s="89">
        <v>150</v>
      </c>
      <c r="D50" s="89">
        <v>180</v>
      </c>
      <c r="E50" s="299" t="s">
        <v>66</v>
      </c>
      <c r="F50" s="32">
        <v>152.6</v>
      </c>
      <c r="G50" s="32">
        <v>113.4</v>
      </c>
      <c r="H50" s="86">
        <v>3.1</v>
      </c>
      <c r="I50" s="86">
        <v>6.6</v>
      </c>
      <c r="J50" s="86">
        <v>16.3</v>
      </c>
      <c r="K50" s="86">
        <v>138</v>
      </c>
      <c r="L50" s="50">
        <v>203.4</v>
      </c>
      <c r="M50" s="50">
        <v>151.19999999999999</v>
      </c>
      <c r="N50" s="87">
        <v>3.7</v>
      </c>
      <c r="O50" s="87">
        <v>7.92</v>
      </c>
      <c r="P50" s="87">
        <v>19.600000000000001</v>
      </c>
      <c r="Q50" s="55">
        <v>165</v>
      </c>
      <c r="R50" s="77"/>
      <c r="S50" s="34"/>
      <c r="T50" s="34"/>
    </row>
    <row r="51" spans="1:20" ht="15.75" customHeight="1">
      <c r="A51" s="441"/>
      <c r="B51" s="602"/>
      <c r="C51" s="52"/>
      <c r="D51" s="52"/>
      <c r="E51" s="299" t="s">
        <v>51</v>
      </c>
      <c r="F51" s="113">
        <v>24</v>
      </c>
      <c r="G51" s="113">
        <v>24</v>
      </c>
      <c r="H51" s="32"/>
      <c r="I51" s="32"/>
      <c r="J51" s="32"/>
      <c r="K51" s="32"/>
      <c r="L51" s="272">
        <v>29</v>
      </c>
      <c r="M51" s="272">
        <v>29</v>
      </c>
      <c r="N51" s="42"/>
      <c r="O51" s="42"/>
      <c r="P51" s="42"/>
      <c r="Q51" s="50"/>
      <c r="R51" s="77"/>
      <c r="S51" s="34"/>
      <c r="T51" s="34"/>
    </row>
    <row r="52" spans="1:20" ht="15" customHeight="1">
      <c r="A52" s="441"/>
      <c r="B52" s="602"/>
      <c r="C52" s="52"/>
      <c r="D52" s="52"/>
      <c r="E52" s="299" t="s">
        <v>30</v>
      </c>
      <c r="F52" s="113">
        <v>6</v>
      </c>
      <c r="G52" s="113">
        <v>6</v>
      </c>
      <c r="H52" s="32"/>
      <c r="I52" s="32"/>
      <c r="J52" s="32"/>
      <c r="K52" s="32"/>
      <c r="L52" s="272">
        <v>8</v>
      </c>
      <c r="M52" s="272">
        <v>8</v>
      </c>
      <c r="N52" s="42"/>
      <c r="O52" s="42"/>
      <c r="P52" s="42"/>
      <c r="Q52" s="50"/>
      <c r="R52" s="77"/>
      <c r="S52" s="34"/>
      <c r="T52" s="34"/>
    </row>
    <row r="53" spans="1:20" ht="13.5" customHeight="1">
      <c r="A53" s="287">
        <v>518</v>
      </c>
      <c r="B53" s="646" t="s">
        <v>144</v>
      </c>
      <c r="C53" s="203">
        <v>200</v>
      </c>
      <c r="D53" s="203">
        <v>200</v>
      </c>
      <c r="E53" s="647" t="s">
        <v>67</v>
      </c>
      <c r="F53" s="271">
        <v>200</v>
      </c>
      <c r="G53" s="271">
        <v>200</v>
      </c>
      <c r="H53" s="158">
        <v>1</v>
      </c>
      <c r="I53" s="158">
        <v>0</v>
      </c>
      <c r="J53" s="158">
        <v>0.2</v>
      </c>
      <c r="K53" s="158">
        <v>92</v>
      </c>
      <c r="L53" s="271">
        <v>200</v>
      </c>
      <c r="M53" s="271">
        <v>200</v>
      </c>
      <c r="N53" s="158">
        <v>1</v>
      </c>
      <c r="O53" s="158">
        <v>0</v>
      </c>
      <c r="P53" s="158">
        <v>0.2</v>
      </c>
      <c r="Q53" s="158">
        <v>92</v>
      </c>
      <c r="R53" s="77"/>
      <c r="S53" s="34"/>
      <c r="T53" s="34"/>
    </row>
    <row r="54" spans="1:20">
      <c r="A54" s="47">
        <v>108</v>
      </c>
      <c r="B54" s="604" t="s">
        <v>147</v>
      </c>
      <c r="C54" s="57">
        <v>50</v>
      </c>
      <c r="D54" s="57">
        <v>60</v>
      </c>
      <c r="E54" s="299" t="s">
        <v>11</v>
      </c>
      <c r="F54" s="272">
        <v>50</v>
      </c>
      <c r="G54" s="272">
        <v>50</v>
      </c>
      <c r="H54" s="55">
        <v>3.8</v>
      </c>
      <c r="I54" s="55">
        <v>0.4</v>
      </c>
      <c r="J54" s="55">
        <v>24.6</v>
      </c>
      <c r="K54" s="55">
        <v>117</v>
      </c>
      <c r="L54" s="272">
        <v>60</v>
      </c>
      <c r="M54" s="272">
        <v>60</v>
      </c>
      <c r="N54" s="87">
        <v>4.5999999999999996</v>
      </c>
      <c r="O54" s="87">
        <v>0.5</v>
      </c>
      <c r="P54" s="87">
        <v>29.5</v>
      </c>
      <c r="Q54" s="55">
        <v>140</v>
      </c>
      <c r="R54" s="77"/>
      <c r="S54" s="34"/>
      <c r="T54" s="34"/>
    </row>
    <row r="55" spans="1:20">
      <c r="A55" s="47">
        <v>109</v>
      </c>
      <c r="B55" s="604" t="s">
        <v>154</v>
      </c>
      <c r="C55" s="57">
        <v>50</v>
      </c>
      <c r="D55" s="57">
        <v>75</v>
      </c>
      <c r="E55" s="299" t="s">
        <v>15</v>
      </c>
      <c r="F55" s="272">
        <v>50</v>
      </c>
      <c r="G55" s="272">
        <v>50</v>
      </c>
      <c r="H55" s="55">
        <v>3.3</v>
      </c>
      <c r="I55" s="55">
        <v>0.6</v>
      </c>
      <c r="J55" s="55">
        <v>16.7</v>
      </c>
      <c r="K55" s="55">
        <v>87</v>
      </c>
      <c r="L55" s="272">
        <v>75</v>
      </c>
      <c r="M55" s="272">
        <v>75</v>
      </c>
      <c r="N55" s="87">
        <v>4.9000000000000004</v>
      </c>
      <c r="O55" s="87">
        <v>0.85</v>
      </c>
      <c r="P55" s="87">
        <v>25</v>
      </c>
      <c r="Q55" s="55">
        <v>129</v>
      </c>
      <c r="R55" s="77"/>
      <c r="S55" s="34"/>
      <c r="T55" s="34"/>
    </row>
    <row r="56" spans="1:20">
      <c r="A56" s="365">
        <v>112</v>
      </c>
      <c r="B56" s="587" t="s">
        <v>130</v>
      </c>
      <c r="C56" s="90">
        <v>140</v>
      </c>
      <c r="D56" s="89">
        <v>140</v>
      </c>
      <c r="E56" s="323" t="s">
        <v>58</v>
      </c>
      <c r="F56" s="113">
        <v>140</v>
      </c>
      <c r="G56" s="113">
        <v>140</v>
      </c>
      <c r="H56" s="53">
        <v>0.5</v>
      </c>
      <c r="I56" s="53">
        <v>0.5</v>
      </c>
      <c r="J56" s="53">
        <v>13.7</v>
      </c>
      <c r="K56" s="53">
        <v>66</v>
      </c>
      <c r="L56" s="49">
        <v>140</v>
      </c>
      <c r="M56" s="49">
        <v>140</v>
      </c>
      <c r="N56" s="53">
        <v>0.5</v>
      </c>
      <c r="O56" s="53">
        <v>0.5</v>
      </c>
      <c r="P56" s="53">
        <v>13.7</v>
      </c>
      <c r="Q56" s="53">
        <v>66</v>
      </c>
      <c r="R56" s="77"/>
      <c r="S56" s="34"/>
      <c r="T56" s="34"/>
    </row>
    <row r="57" spans="1:20">
      <c r="A57" s="36"/>
      <c r="B57" s="354" t="s">
        <v>179</v>
      </c>
      <c r="C57" s="663"/>
      <c r="D57" s="663"/>
      <c r="E57" s="712"/>
      <c r="F57" s="36"/>
      <c r="G57" s="36"/>
      <c r="H57" s="88">
        <f>SUM(H27:H56)</f>
        <v>26.200000000000003</v>
      </c>
      <c r="I57" s="88">
        <f t="shared" ref="I57:Q57" si="0">SUM(I27:I56)</f>
        <v>19.2</v>
      </c>
      <c r="J57" s="88">
        <f t="shared" si="0"/>
        <v>99.100000000000009</v>
      </c>
      <c r="K57" s="88">
        <f t="shared" si="0"/>
        <v>756.4</v>
      </c>
      <c r="L57" s="88"/>
      <c r="M57" s="88"/>
      <c r="N57" s="88">
        <f t="shared" si="0"/>
        <v>32.65</v>
      </c>
      <c r="O57" s="88">
        <f t="shared" si="0"/>
        <v>24.870000000000005</v>
      </c>
      <c r="P57" s="88">
        <f t="shared" si="0"/>
        <v>120.10000000000001</v>
      </c>
      <c r="Q57" s="88">
        <f t="shared" si="0"/>
        <v>929</v>
      </c>
      <c r="R57" s="77"/>
      <c r="S57" s="34"/>
      <c r="T57" s="34"/>
    </row>
    <row r="58" spans="1:20">
      <c r="A58" s="36"/>
      <c r="B58" s="354" t="s">
        <v>158</v>
      </c>
      <c r="C58" s="663"/>
      <c r="D58" s="663"/>
      <c r="E58" s="712"/>
      <c r="F58" s="36"/>
      <c r="G58" s="36"/>
      <c r="H58" s="235">
        <f>H57+H25</f>
        <v>46.210000000000008</v>
      </c>
      <c r="I58" s="235">
        <f>I57+I25</f>
        <v>47.76</v>
      </c>
      <c r="J58" s="235">
        <f>J57+J25</f>
        <v>169.3</v>
      </c>
      <c r="K58" s="235">
        <f>K57+K25</f>
        <v>1321.4</v>
      </c>
      <c r="L58" s="75"/>
      <c r="M58" s="75"/>
      <c r="N58" s="51">
        <f>N57+N25</f>
        <v>58.76</v>
      </c>
      <c r="O58" s="51">
        <f>O57+O25</f>
        <v>59.570000000000007</v>
      </c>
      <c r="P58" s="51">
        <f>P57+P25</f>
        <v>212</v>
      </c>
      <c r="Q58" s="59">
        <f>Q57+Q25</f>
        <v>1629</v>
      </c>
      <c r="R58" s="77"/>
      <c r="S58" s="34"/>
      <c r="T58" s="34"/>
    </row>
    <row r="59" spans="1:20">
      <c r="A59" s="33"/>
      <c r="B59" s="713" t="s">
        <v>137</v>
      </c>
      <c r="C59" s="714"/>
      <c r="D59" s="714"/>
      <c r="E59" s="715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4"/>
      <c r="S59" s="34"/>
      <c r="T59" s="34"/>
    </row>
    <row r="60" spans="1:20" ht="15" customHeight="1">
      <c r="A60" s="441">
        <v>73</v>
      </c>
      <c r="B60" s="685" t="s">
        <v>318</v>
      </c>
      <c r="C60" s="663"/>
      <c r="D60" s="73">
        <v>100</v>
      </c>
      <c r="E60" s="342" t="s">
        <v>34</v>
      </c>
      <c r="F60" s="33">
        <v>34.700000000000003</v>
      </c>
      <c r="G60" s="33">
        <v>25</v>
      </c>
      <c r="H60" s="382">
        <v>3.1</v>
      </c>
      <c r="I60" s="382">
        <v>6.9</v>
      </c>
      <c r="J60" s="382">
        <v>21.9</v>
      </c>
      <c r="K60" s="382">
        <v>162</v>
      </c>
      <c r="L60" s="33"/>
      <c r="M60" s="33"/>
      <c r="N60" s="36"/>
      <c r="O60" s="36"/>
      <c r="P60" s="36"/>
      <c r="Q60" s="36"/>
      <c r="R60" s="34"/>
      <c r="S60" s="34"/>
      <c r="T60" s="34"/>
    </row>
    <row r="61" spans="1:20">
      <c r="A61" s="441"/>
      <c r="B61" s="685"/>
      <c r="C61" s="663"/>
      <c r="D61" s="73"/>
      <c r="E61" s="342" t="s">
        <v>200</v>
      </c>
      <c r="F61" s="33">
        <v>41.6</v>
      </c>
      <c r="G61" s="33">
        <v>25</v>
      </c>
      <c r="H61" s="33"/>
      <c r="I61" s="33"/>
      <c r="J61" s="33"/>
      <c r="K61" s="33"/>
      <c r="L61" s="33"/>
      <c r="M61" s="33"/>
      <c r="N61" s="36"/>
      <c r="O61" s="36"/>
      <c r="P61" s="36"/>
      <c r="Q61" s="36"/>
      <c r="R61" s="34"/>
      <c r="S61" s="34"/>
      <c r="T61" s="34"/>
    </row>
    <row r="62" spans="1:20">
      <c r="A62" s="441"/>
      <c r="B62" s="685"/>
      <c r="C62" s="663"/>
      <c r="D62" s="73"/>
      <c r="E62" s="342" t="s">
        <v>36</v>
      </c>
      <c r="F62" s="33">
        <v>31.4</v>
      </c>
      <c r="G62" s="33">
        <v>25</v>
      </c>
      <c r="H62" s="33"/>
      <c r="I62" s="33"/>
      <c r="J62" s="33"/>
      <c r="K62" s="33"/>
      <c r="L62" s="33"/>
      <c r="M62" s="33"/>
      <c r="N62" s="36"/>
      <c r="O62" s="36"/>
      <c r="P62" s="36"/>
      <c r="Q62" s="36"/>
      <c r="R62" s="34"/>
      <c r="S62" s="34"/>
      <c r="T62" s="34"/>
    </row>
    <row r="63" spans="1:20">
      <c r="A63" s="441"/>
      <c r="B63" s="685"/>
      <c r="C63" s="663"/>
      <c r="D63" s="73"/>
      <c r="E63" s="342" t="s">
        <v>62</v>
      </c>
      <c r="F63" s="33">
        <v>25</v>
      </c>
      <c r="G63" s="33">
        <v>20</v>
      </c>
      <c r="H63" s="33"/>
      <c r="I63" s="33"/>
      <c r="J63" s="33"/>
      <c r="K63" s="33"/>
      <c r="L63" s="33"/>
      <c r="M63" s="33"/>
      <c r="N63" s="36"/>
      <c r="O63" s="36"/>
      <c r="P63" s="36"/>
      <c r="Q63" s="36"/>
      <c r="R63" s="34"/>
      <c r="S63" s="34"/>
      <c r="T63" s="34"/>
    </row>
    <row r="64" spans="1:20">
      <c r="A64" s="441"/>
      <c r="B64" s="685"/>
      <c r="C64" s="663"/>
      <c r="D64" s="73"/>
      <c r="E64" s="342" t="s">
        <v>38</v>
      </c>
      <c r="F64" s="33">
        <v>6</v>
      </c>
      <c r="G64" s="33">
        <v>6</v>
      </c>
      <c r="H64" s="33"/>
      <c r="I64" s="33"/>
      <c r="J64" s="33"/>
      <c r="K64" s="33"/>
      <c r="L64" s="33"/>
      <c r="M64" s="33"/>
      <c r="N64" s="36"/>
      <c r="O64" s="36"/>
      <c r="P64" s="36"/>
      <c r="Q64" s="36"/>
      <c r="R64" s="34"/>
      <c r="S64" s="34"/>
      <c r="T64" s="34"/>
    </row>
    <row r="65" spans="1:20" ht="14.45" customHeight="1">
      <c r="A65" s="481">
        <v>44</v>
      </c>
      <c r="B65" s="650" t="s">
        <v>139</v>
      </c>
      <c r="C65" s="716"/>
      <c r="D65" s="73">
        <v>100</v>
      </c>
      <c r="E65" s="174" t="s">
        <v>43</v>
      </c>
      <c r="F65" s="272">
        <v>156.1</v>
      </c>
      <c r="G65" s="272">
        <v>125</v>
      </c>
      <c r="H65" s="379">
        <v>1.6</v>
      </c>
      <c r="I65" s="379">
        <v>7.1</v>
      </c>
      <c r="J65" s="379">
        <v>5.9</v>
      </c>
      <c r="K65" s="379">
        <v>94</v>
      </c>
      <c r="L65" s="42"/>
      <c r="M65" s="42"/>
      <c r="N65" s="33"/>
      <c r="O65" s="33"/>
      <c r="P65" s="33"/>
      <c r="Q65" s="33"/>
      <c r="R65" s="34"/>
      <c r="S65" s="34"/>
      <c r="T65" s="34"/>
    </row>
    <row r="66" spans="1:20">
      <c r="A66" s="481"/>
      <c r="B66" s="650"/>
      <c r="C66" s="716"/>
      <c r="D66" s="73"/>
      <c r="E66" s="174" t="s">
        <v>44</v>
      </c>
      <c r="F66" s="272">
        <v>12.5</v>
      </c>
      <c r="G66" s="272">
        <v>10</v>
      </c>
      <c r="H66" s="33"/>
      <c r="I66" s="33"/>
      <c r="J66" s="33"/>
      <c r="K66" s="33"/>
      <c r="L66" s="42"/>
      <c r="M66" s="42"/>
      <c r="N66" s="33"/>
      <c r="O66" s="33"/>
      <c r="P66" s="33"/>
      <c r="Q66" s="33"/>
      <c r="R66" s="34"/>
      <c r="S66" s="34"/>
      <c r="T66" s="34"/>
    </row>
    <row r="67" spans="1:20">
      <c r="A67" s="481"/>
      <c r="B67" s="650"/>
      <c r="C67" s="716"/>
      <c r="D67" s="73"/>
      <c r="E67" s="174" t="s">
        <v>38</v>
      </c>
      <c r="F67" s="272">
        <v>11.6</v>
      </c>
      <c r="G67" s="272">
        <v>10</v>
      </c>
      <c r="H67" s="33"/>
      <c r="I67" s="33"/>
      <c r="J67" s="33"/>
      <c r="K67" s="33"/>
      <c r="L67" s="42"/>
      <c r="M67" s="42"/>
      <c r="N67" s="33"/>
      <c r="O67" s="33"/>
      <c r="P67" s="33"/>
      <c r="Q67" s="33"/>
      <c r="R67" s="34"/>
      <c r="S67" s="34"/>
      <c r="T67" s="34"/>
    </row>
    <row r="68" spans="1:20" ht="15" customHeight="1">
      <c r="A68" s="441">
        <v>242</v>
      </c>
      <c r="B68" s="685" t="s">
        <v>202</v>
      </c>
      <c r="C68" s="663"/>
      <c r="D68" s="73">
        <v>180</v>
      </c>
      <c r="E68" s="342" t="s">
        <v>78</v>
      </c>
      <c r="F68" s="272">
        <v>60</v>
      </c>
      <c r="G68" s="272">
        <v>144</v>
      </c>
      <c r="H68" s="382">
        <v>5.5</v>
      </c>
      <c r="I68" s="382">
        <v>8.1</v>
      </c>
      <c r="J68" s="382">
        <v>37.700000000000003</v>
      </c>
      <c r="K68" s="382">
        <v>251.1</v>
      </c>
      <c r="L68" s="42"/>
      <c r="M68" s="42"/>
      <c r="N68" s="36"/>
      <c r="O68" s="36"/>
      <c r="P68" s="36"/>
      <c r="Q68" s="36"/>
      <c r="R68" s="34"/>
      <c r="S68" s="34"/>
      <c r="T68" s="34"/>
    </row>
    <row r="69" spans="1:20">
      <c r="A69" s="441"/>
      <c r="B69" s="685"/>
      <c r="C69" s="663"/>
      <c r="D69" s="73"/>
      <c r="E69" s="342" t="s">
        <v>30</v>
      </c>
      <c r="F69" s="272">
        <v>9</v>
      </c>
      <c r="G69" s="272">
        <v>9</v>
      </c>
      <c r="H69" s="33"/>
      <c r="I69" s="33"/>
      <c r="J69" s="33"/>
      <c r="K69" s="33"/>
      <c r="L69" s="42"/>
      <c r="M69" s="42"/>
      <c r="N69" s="36"/>
      <c r="O69" s="36"/>
      <c r="P69" s="36"/>
      <c r="Q69" s="36"/>
      <c r="R69" s="34"/>
      <c r="S69" s="34"/>
      <c r="T69" s="34"/>
    </row>
    <row r="70" spans="1:20">
      <c r="A70" s="441">
        <v>372</v>
      </c>
      <c r="B70" s="465" t="s">
        <v>203</v>
      </c>
      <c r="C70" s="716"/>
      <c r="D70" s="73">
        <v>100</v>
      </c>
      <c r="E70" s="342" t="s">
        <v>40</v>
      </c>
      <c r="F70" s="272">
        <v>56</v>
      </c>
      <c r="G70" s="272">
        <v>40</v>
      </c>
      <c r="H70" s="198">
        <v>8.5</v>
      </c>
      <c r="I70" s="198">
        <v>8.3000000000000007</v>
      </c>
      <c r="J70" s="198">
        <v>4</v>
      </c>
      <c r="K70" s="198">
        <v>123</v>
      </c>
      <c r="L70" s="42"/>
      <c r="M70" s="42"/>
      <c r="N70" s="36"/>
      <c r="O70" s="36"/>
      <c r="P70" s="36"/>
      <c r="Q70" s="36"/>
      <c r="R70" s="34"/>
      <c r="S70" s="34"/>
      <c r="T70" s="34"/>
    </row>
    <row r="71" spans="1:20">
      <c r="A71" s="441"/>
      <c r="B71" s="465"/>
      <c r="C71" s="716"/>
      <c r="D71" s="73"/>
      <c r="E71" s="342" t="s">
        <v>41</v>
      </c>
      <c r="F71" s="272">
        <v>5</v>
      </c>
      <c r="G71" s="272">
        <v>5</v>
      </c>
      <c r="H71" s="33"/>
      <c r="I71" s="33"/>
      <c r="J71" s="33"/>
      <c r="K71" s="33"/>
      <c r="L71" s="42"/>
      <c r="M71" s="42"/>
      <c r="N71" s="36"/>
      <c r="O71" s="36"/>
      <c r="P71" s="36"/>
      <c r="Q71" s="36"/>
      <c r="R71" s="34"/>
      <c r="S71" s="34"/>
      <c r="T71" s="34"/>
    </row>
    <row r="72" spans="1:20">
      <c r="A72" s="441"/>
      <c r="B72" s="465"/>
      <c r="C72" s="716"/>
      <c r="D72" s="73"/>
      <c r="E72" s="342" t="s">
        <v>35</v>
      </c>
      <c r="F72" s="272">
        <v>7.2</v>
      </c>
      <c r="G72" s="272">
        <v>6</v>
      </c>
      <c r="H72" s="33"/>
      <c r="I72" s="33"/>
      <c r="J72" s="33"/>
      <c r="K72" s="33"/>
      <c r="L72" s="42"/>
      <c r="M72" s="42"/>
      <c r="N72" s="36"/>
      <c r="O72" s="36"/>
      <c r="P72" s="36"/>
      <c r="Q72" s="36"/>
      <c r="R72" s="34"/>
      <c r="S72" s="34"/>
      <c r="T72" s="34"/>
    </row>
    <row r="73" spans="1:20">
      <c r="A73" s="441"/>
      <c r="B73" s="465"/>
      <c r="C73" s="716"/>
      <c r="D73" s="717"/>
      <c r="E73" s="342" t="s">
        <v>30</v>
      </c>
      <c r="F73" s="272">
        <v>3</v>
      </c>
      <c r="G73" s="272">
        <v>3</v>
      </c>
      <c r="H73" s="33"/>
      <c r="I73" s="33"/>
      <c r="J73" s="33"/>
      <c r="K73" s="33"/>
      <c r="L73" s="42"/>
      <c r="M73" s="42"/>
      <c r="N73" s="36"/>
      <c r="O73" s="36"/>
      <c r="P73" s="36"/>
      <c r="Q73" s="36"/>
      <c r="R73" s="34"/>
      <c r="S73" s="34"/>
      <c r="T73" s="34"/>
    </row>
    <row r="74" spans="1:20">
      <c r="A74" s="441"/>
      <c r="B74" s="465"/>
      <c r="C74" s="716"/>
      <c r="D74" s="717"/>
      <c r="E74" s="342" t="s">
        <v>43</v>
      </c>
      <c r="F74" s="272">
        <v>75</v>
      </c>
      <c r="G74" s="272">
        <v>60</v>
      </c>
      <c r="H74" s="33"/>
      <c r="I74" s="33"/>
      <c r="J74" s="33"/>
      <c r="K74" s="33"/>
      <c r="L74" s="42"/>
      <c r="M74" s="42"/>
      <c r="N74" s="36"/>
      <c r="O74" s="36"/>
      <c r="P74" s="36"/>
      <c r="Q74" s="36"/>
      <c r="R74" s="34"/>
      <c r="S74" s="34"/>
      <c r="T74" s="34"/>
    </row>
    <row r="75" spans="1:20">
      <c r="A75" s="122">
        <v>357</v>
      </c>
      <c r="B75" s="635" t="s">
        <v>427</v>
      </c>
      <c r="C75" s="613">
        <v>100</v>
      </c>
      <c r="D75" s="613"/>
      <c r="E75" s="145" t="s">
        <v>245</v>
      </c>
      <c r="F75" s="275">
        <v>220</v>
      </c>
      <c r="G75" s="275">
        <v>162</v>
      </c>
      <c r="H75" s="137">
        <v>27.2</v>
      </c>
      <c r="I75" s="137">
        <v>19.399999999999999</v>
      </c>
      <c r="J75" s="137">
        <v>0</v>
      </c>
      <c r="K75" s="137">
        <v>283</v>
      </c>
      <c r="L75" s="23"/>
      <c r="M75" s="23"/>
      <c r="N75" s="23"/>
      <c r="O75" s="23"/>
      <c r="P75" s="23"/>
      <c r="Q75" s="23"/>
    </row>
    <row r="76" spans="1:20">
      <c r="A76" s="122"/>
      <c r="B76" s="385"/>
      <c r="C76" s="122"/>
      <c r="D76" s="122"/>
      <c r="E76" s="124" t="s">
        <v>36</v>
      </c>
      <c r="F76" s="275">
        <v>6</v>
      </c>
      <c r="G76" s="275">
        <v>5</v>
      </c>
      <c r="H76" s="105"/>
      <c r="I76" s="105"/>
      <c r="J76" s="105"/>
      <c r="K76" s="105"/>
      <c r="L76" s="23"/>
      <c r="M76" s="23"/>
      <c r="N76" s="23"/>
      <c r="O76" s="23"/>
      <c r="P76" s="23"/>
      <c r="Q76" s="23"/>
    </row>
    <row r="77" spans="1:20">
      <c r="A77" s="122"/>
      <c r="B77" s="385"/>
      <c r="C77" s="122"/>
      <c r="D77" s="122"/>
      <c r="E77" s="124" t="s">
        <v>35</v>
      </c>
      <c r="F77" s="275">
        <v>5</v>
      </c>
      <c r="G77" s="275">
        <v>4</v>
      </c>
      <c r="H77" s="105"/>
      <c r="I77" s="105"/>
      <c r="J77" s="105"/>
      <c r="K77" s="105"/>
      <c r="L77" s="23"/>
      <c r="M77" s="23"/>
      <c r="N77" s="23"/>
      <c r="O77" s="23"/>
      <c r="P77" s="23"/>
      <c r="Q77" s="23"/>
    </row>
  </sheetData>
  <mergeCells count="31">
    <mergeCell ref="B59:E59"/>
    <mergeCell ref="B26:E26"/>
    <mergeCell ref="A29:A36"/>
    <mergeCell ref="B29:B36"/>
    <mergeCell ref="B60:B64"/>
    <mergeCell ref="A60:A64"/>
    <mergeCell ref="A27:A28"/>
    <mergeCell ref="B27:B28"/>
    <mergeCell ref="A50:A52"/>
    <mergeCell ref="B50:B52"/>
    <mergeCell ref="B37:B49"/>
    <mergeCell ref="A37:A49"/>
    <mergeCell ref="A70:A74"/>
    <mergeCell ref="B70:B74"/>
    <mergeCell ref="B65:B67"/>
    <mergeCell ref="A65:A67"/>
    <mergeCell ref="B68:B69"/>
    <mergeCell ref="A68:A69"/>
    <mergeCell ref="A2:Q2"/>
    <mergeCell ref="A4:A5"/>
    <mergeCell ref="E4:E5"/>
    <mergeCell ref="L4:Q4"/>
    <mergeCell ref="A6:A9"/>
    <mergeCell ref="B6:B9"/>
    <mergeCell ref="C4:D4"/>
    <mergeCell ref="F4:K4"/>
    <mergeCell ref="A10:A19"/>
    <mergeCell ref="B10:B19"/>
    <mergeCell ref="A20:A22"/>
    <mergeCell ref="B20:B22"/>
    <mergeCell ref="A25:A26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6"/>
  <sheetViews>
    <sheetView workbookViewId="0">
      <selection activeCell="B7" sqref="B7:E86"/>
    </sheetView>
  </sheetViews>
  <sheetFormatPr defaultColWidth="9.140625" defaultRowHeight="15"/>
  <cols>
    <col min="1" max="1" width="5.28515625" style="22" customWidth="1"/>
    <col min="2" max="2" width="20.85546875" style="22" customWidth="1"/>
    <col min="3" max="4" width="6.7109375" style="22" customWidth="1"/>
    <col min="5" max="5" width="17.7109375" style="22" customWidth="1"/>
    <col min="6" max="17" width="6.7109375" style="22" customWidth="1"/>
    <col min="18" max="16384" width="9.140625" style="22"/>
  </cols>
  <sheetData>
    <row r="1" spans="1:17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7">
      <c r="A2" s="482" t="s">
        <v>403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</row>
    <row r="3" spans="1:17">
      <c r="A3" s="34"/>
      <c r="B3" s="34"/>
      <c r="C3" s="34"/>
      <c r="D3" s="34"/>
      <c r="E3" s="34"/>
      <c r="F3" s="34"/>
      <c r="G3" s="34"/>
      <c r="H3" s="72" t="s">
        <v>206</v>
      </c>
      <c r="I3" s="34"/>
      <c r="J3" s="34"/>
      <c r="K3" s="34"/>
      <c r="L3" s="34"/>
      <c r="M3" s="34"/>
      <c r="N3" s="34"/>
      <c r="O3" s="34"/>
      <c r="P3" s="34"/>
      <c r="Q3" s="34"/>
    </row>
    <row r="4" spans="1:17" ht="15.75" customHeight="1">
      <c r="A4" s="476" t="s">
        <v>20</v>
      </c>
      <c r="B4" s="62" t="s">
        <v>21</v>
      </c>
      <c r="C4" s="476" t="s">
        <v>112</v>
      </c>
      <c r="D4" s="476"/>
      <c r="E4" s="489" t="s">
        <v>22</v>
      </c>
      <c r="F4" s="478" t="s">
        <v>123</v>
      </c>
      <c r="G4" s="478"/>
      <c r="H4" s="478"/>
      <c r="I4" s="478"/>
      <c r="J4" s="478"/>
      <c r="K4" s="478"/>
      <c r="L4" s="478" t="s">
        <v>186</v>
      </c>
      <c r="M4" s="478"/>
      <c r="N4" s="478"/>
      <c r="O4" s="478"/>
      <c r="P4" s="478"/>
      <c r="Q4" s="478"/>
    </row>
    <row r="5" spans="1:17" ht="28.5" customHeight="1">
      <c r="A5" s="476"/>
      <c r="B5" s="65" t="s">
        <v>132</v>
      </c>
      <c r="C5" s="64" t="s">
        <v>124</v>
      </c>
      <c r="D5" s="64" t="s">
        <v>205</v>
      </c>
      <c r="E5" s="489"/>
      <c r="F5" s="60" t="s">
        <v>23</v>
      </c>
      <c r="G5" s="60" t="s">
        <v>24</v>
      </c>
      <c r="H5" s="60" t="s">
        <v>25</v>
      </c>
      <c r="I5" s="60" t="s">
        <v>26</v>
      </c>
      <c r="J5" s="60" t="s">
        <v>27</v>
      </c>
      <c r="K5" s="60" t="s">
        <v>28</v>
      </c>
      <c r="L5" s="60" t="s">
        <v>23</v>
      </c>
      <c r="M5" s="60" t="s">
        <v>24</v>
      </c>
      <c r="N5" s="60" t="s">
        <v>25</v>
      </c>
      <c r="O5" s="60" t="s">
        <v>26</v>
      </c>
      <c r="P5" s="60" t="s">
        <v>27</v>
      </c>
      <c r="Q5" s="60" t="s">
        <v>28</v>
      </c>
    </row>
    <row r="6" spans="1:17" ht="16.5" customHeight="1">
      <c r="A6" s="139">
        <v>300</v>
      </c>
      <c r="B6" s="150" t="s">
        <v>280</v>
      </c>
      <c r="C6" s="139" t="s">
        <v>281</v>
      </c>
      <c r="D6" s="138" t="s">
        <v>281</v>
      </c>
      <c r="E6" s="131" t="s">
        <v>77</v>
      </c>
      <c r="F6" s="304">
        <v>48</v>
      </c>
      <c r="G6" s="304">
        <v>40</v>
      </c>
      <c r="H6" s="160">
        <v>2.5</v>
      </c>
      <c r="I6" s="160">
        <v>2.2999999999999998</v>
      </c>
      <c r="J6" s="160">
        <v>0.3</v>
      </c>
      <c r="K6" s="160">
        <v>63</v>
      </c>
      <c r="L6" s="275">
        <v>48</v>
      </c>
      <c r="M6" s="275">
        <v>40</v>
      </c>
      <c r="N6" s="160">
        <v>2.5</v>
      </c>
      <c r="O6" s="160">
        <v>2.2999999999999998</v>
      </c>
      <c r="P6" s="160">
        <v>0.3</v>
      </c>
      <c r="Q6" s="160">
        <v>63</v>
      </c>
    </row>
    <row r="7" spans="1:17" ht="15" customHeight="1">
      <c r="A7" s="139">
        <v>267</v>
      </c>
      <c r="B7" s="139" t="s">
        <v>284</v>
      </c>
      <c r="C7" s="139">
        <v>150</v>
      </c>
      <c r="D7" s="161">
        <v>200</v>
      </c>
      <c r="E7" s="139" t="s">
        <v>73</v>
      </c>
      <c r="F7" s="269">
        <v>23</v>
      </c>
      <c r="G7" s="269">
        <v>23</v>
      </c>
      <c r="H7" s="160">
        <v>5.8</v>
      </c>
      <c r="I7" s="160">
        <v>7.1</v>
      </c>
      <c r="J7" s="160">
        <v>26.8</v>
      </c>
      <c r="K7" s="160">
        <v>212</v>
      </c>
      <c r="L7" s="275">
        <v>30</v>
      </c>
      <c r="M7" s="275">
        <v>30</v>
      </c>
      <c r="N7" s="160">
        <v>7.8</v>
      </c>
      <c r="O7" s="160">
        <v>9.4</v>
      </c>
      <c r="P7" s="160">
        <v>35.799999999999997</v>
      </c>
      <c r="Q7" s="160">
        <v>282</v>
      </c>
    </row>
    <row r="8" spans="1:17">
      <c r="A8" s="139"/>
      <c r="B8" s="139" t="s">
        <v>285</v>
      </c>
      <c r="C8" s="139"/>
      <c r="D8" s="146"/>
      <c r="E8" s="139" t="s">
        <v>51</v>
      </c>
      <c r="F8" s="269">
        <v>85</v>
      </c>
      <c r="G8" s="269">
        <v>85</v>
      </c>
      <c r="H8" s="160"/>
      <c r="I8" s="160"/>
      <c r="J8" s="160"/>
      <c r="K8" s="160"/>
      <c r="L8" s="275">
        <v>115</v>
      </c>
      <c r="M8" s="275">
        <v>115</v>
      </c>
      <c r="N8" s="160"/>
      <c r="O8" s="160"/>
      <c r="P8" s="160"/>
      <c r="Q8" s="160"/>
    </row>
    <row r="9" spans="1:17" ht="15" customHeight="1">
      <c r="A9" s="139"/>
      <c r="B9" s="139"/>
      <c r="C9" s="139"/>
      <c r="D9" s="146"/>
      <c r="E9" s="139" t="s">
        <v>222</v>
      </c>
      <c r="F9" s="269">
        <v>42</v>
      </c>
      <c r="G9" s="269">
        <v>42</v>
      </c>
      <c r="H9" s="160"/>
      <c r="I9" s="160"/>
      <c r="J9" s="160"/>
      <c r="K9" s="160"/>
      <c r="L9" s="275">
        <v>56</v>
      </c>
      <c r="M9" s="275">
        <v>56</v>
      </c>
      <c r="N9" s="160"/>
      <c r="O9" s="160"/>
      <c r="P9" s="160"/>
      <c r="Q9" s="160"/>
    </row>
    <row r="10" spans="1:17">
      <c r="A10" s="215"/>
      <c r="B10" s="216"/>
      <c r="C10" s="146"/>
      <c r="D10" s="146"/>
      <c r="E10" s="139" t="s">
        <v>32</v>
      </c>
      <c r="F10" s="141">
        <v>3.5</v>
      </c>
      <c r="G10" s="141">
        <v>3.5</v>
      </c>
      <c r="H10" s="132"/>
      <c r="I10" s="132"/>
      <c r="J10" s="132"/>
      <c r="K10" s="132"/>
      <c r="L10" s="124">
        <v>4.5</v>
      </c>
      <c r="M10" s="124">
        <v>4.5</v>
      </c>
      <c r="N10" s="124"/>
      <c r="O10" s="124"/>
      <c r="P10" s="124"/>
      <c r="Q10" s="124"/>
    </row>
    <row r="11" spans="1:17">
      <c r="A11" s="215"/>
      <c r="B11" s="216"/>
      <c r="C11" s="146"/>
      <c r="D11" s="146"/>
      <c r="E11" s="139" t="s">
        <v>176</v>
      </c>
      <c r="F11" s="141">
        <v>3.5</v>
      </c>
      <c r="G11" s="141">
        <v>3.5</v>
      </c>
      <c r="H11" s="132"/>
      <c r="I11" s="132"/>
      <c r="J11" s="132"/>
      <c r="K11" s="132"/>
      <c r="L11" s="124">
        <v>5</v>
      </c>
      <c r="M11" s="124">
        <v>5</v>
      </c>
      <c r="N11" s="124"/>
      <c r="O11" s="124"/>
      <c r="P11" s="124"/>
      <c r="Q11" s="124"/>
    </row>
    <row r="12" spans="1:17">
      <c r="A12" s="164">
        <v>495</v>
      </c>
      <c r="B12" s="164" t="s">
        <v>282</v>
      </c>
      <c r="C12" s="164">
        <v>200</v>
      </c>
      <c r="D12" s="161">
        <v>200</v>
      </c>
      <c r="E12" s="164" t="s">
        <v>283</v>
      </c>
      <c r="F12" s="164">
        <v>1</v>
      </c>
      <c r="G12" s="164">
        <v>50</v>
      </c>
      <c r="H12" s="165">
        <v>1.5</v>
      </c>
      <c r="I12" s="165">
        <v>1.3</v>
      </c>
      <c r="J12" s="165">
        <v>15.9</v>
      </c>
      <c r="K12" s="165">
        <v>81</v>
      </c>
      <c r="L12" s="164">
        <v>1</v>
      </c>
      <c r="M12" s="164">
        <v>50</v>
      </c>
      <c r="N12" s="165">
        <v>1.5</v>
      </c>
      <c r="O12" s="165">
        <v>1.3</v>
      </c>
      <c r="P12" s="165">
        <v>15.9</v>
      </c>
      <c r="Q12" s="165">
        <v>81</v>
      </c>
    </row>
    <row r="13" spans="1:17">
      <c r="A13" s="217"/>
      <c r="B13" s="215"/>
      <c r="C13" s="338"/>
      <c r="D13" s="338"/>
      <c r="E13" s="164" t="s">
        <v>51</v>
      </c>
      <c r="F13" s="164">
        <v>80</v>
      </c>
      <c r="G13" s="164">
        <v>80</v>
      </c>
      <c r="H13" s="132"/>
      <c r="I13" s="132"/>
      <c r="J13" s="133"/>
      <c r="K13" s="133"/>
      <c r="L13" s="164">
        <v>80</v>
      </c>
      <c r="M13" s="164">
        <v>80</v>
      </c>
      <c r="N13" s="132"/>
      <c r="O13" s="132"/>
      <c r="P13" s="133"/>
      <c r="Q13" s="133"/>
    </row>
    <row r="14" spans="1:17">
      <c r="A14" s="217"/>
      <c r="B14" s="215"/>
      <c r="C14" s="338"/>
      <c r="D14" s="338"/>
      <c r="E14" s="164" t="s">
        <v>32</v>
      </c>
      <c r="F14" s="164">
        <v>13</v>
      </c>
      <c r="G14" s="164">
        <v>13</v>
      </c>
      <c r="H14" s="132"/>
      <c r="I14" s="132"/>
      <c r="J14" s="133"/>
      <c r="K14" s="133"/>
      <c r="L14" s="164">
        <v>13</v>
      </c>
      <c r="M14" s="164">
        <v>13</v>
      </c>
      <c r="N14" s="132"/>
      <c r="O14" s="132"/>
      <c r="P14" s="133"/>
      <c r="Q14" s="133"/>
    </row>
    <row r="15" spans="1:17">
      <c r="A15" s="217"/>
      <c r="B15" s="215"/>
      <c r="C15" s="338"/>
      <c r="D15" s="338"/>
      <c r="E15" s="164" t="s">
        <v>222</v>
      </c>
      <c r="F15" s="164">
        <v>150</v>
      </c>
      <c r="G15" s="164">
        <v>150</v>
      </c>
      <c r="H15" s="132"/>
      <c r="I15" s="132"/>
      <c r="J15" s="133"/>
      <c r="K15" s="133"/>
      <c r="L15" s="164">
        <v>150</v>
      </c>
      <c r="M15" s="164">
        <v>150</v>
      </c>
      <c r="N15" s="132"/>
      <c r="O15" s="132"/>
      <c r="P15" s="133"/>
      <c r="Q15" s="133"/>
    </row>
    <row r="16" spans="1:17">
      <c r="A16" s="378">
        <v>111</v>
      </c>
      <c r="B16" s="586" t="s">
        <v>310</v>
      </c>
      <c r="C16" s="89">
        <v>40</v>
      </c>
      <c r="D16" s="89">
        <v>60</v>
      </c>
      <c r="E16" s="323" t="s">
        <v>311</v>
      </c>
      <c r="F16" s="324">
        <v>40</v>
      </c>
      <c r="G16" s="324">
        <v>40</v>
      </c>
      <c r="H16" s="325">
        <v>3</v>
      </c>
      <c r="I16" s="325">
        <v>1.1599999999999999</v>
      </c>
      <c r="J16" s="325">
        <v>20.5</v>
      </c>
      <c r="K16" s="325">
        <v>104</v>
      </c>
      <c r="L16" s="324">
        <v>60</v>
      </c>
      <c r="M16" s="324">
        <v>60</v>
      </c>
      <c r="N16" s="325">
        <v>4.5</v>
      </c>
      <c r="O16" s="325">
        <v>1.8</v>
      </c>
      <c r="P16" s="325">
        <v>30.8</v>
      </c>
      <c r="Q16" s="325">
        <v>137</v>
      </c>
    </row>
    <row r="17" spans="1:17">
      <c r="A17" s="265">
        <v>101</v>
      </c>
      <c r="B17" s="587" t="s">
        <v>172</v>
      </c>
      <c r="C17" s="89">
        <v>13.5</v>
      </c>
      <c r="D17" s="89">
        <v>20</v>
      </c>
      <c r="E17" s="339" t="s">
        <v>72</v>
      </c>
      <c r="F17" s="48">
        <v>13.7</v>
      </c>
      <c r="G17" s="48">
        <v>13.5</v>
      </c>
      <c r="H17" s="53">
        <v>2.6</v>
      </c>
      <c r="I17" s="53">
        <v>2.6</v>
      </c>
      <c r="J17" s="53">
        <v>0</v>
      </c>
      <c r="K17" s="53">
        <v>35</v>
      </c>
      <c r="L17" s="280">
        <v>20.5</v>
      </c>
      <c r="M17" s="280">
        <v>20</v>
      </c>
      <c r="N17" s="53">
        <v>3.8</v>
      </c>
      <c r="O17" s="53">
        <v>3.8</v>
      </c>
      <c r="P17" s="53">
        <v>0</v>
      </c>
      <c r="Q17" s="53">
        <v>52</v>
      </c>
    </row>
    <row r="18" spans="1:17">
      <c r="A18" s="367">
        <v>516</v>
      </c>
      <c r="B18" s="588" t="s">
        <v>405</v>
      </c>
      <c r="C18" s="310">
        <v>200</v>
      </c>
      <c r="D18" s="310">
        <v>200</v>
      </c>
      <c r="E18" s="589" t="s">
        <v>406</v>
      </c>
      <c r="F18" s="374">
        <v>206</v>
      </c>
      <c r="G18" s="374">
        <v>200</v>
      </c>
      <c r="H18" s="375">
        <v>5.8</v>
      </c>
      <c r="I18" s="375">
        <v>5</v>
      </c>
      <c r="J18" s="375">
        <v>8</v>
      </c>
      <c r="K18" s="375">
        <v>100</v>
      </c>
      <c r="L18" s="376">
        <v>206</v>
      </c>
      <c r="M18" s="374">
        <v>200</v>
      </c>
      <c r="N18" s="375">
        <v>5.8</v>
      </c>
      <c r="O18" s="375">
        <v>5</v>
      </c>
      <c r="P18" s="375">
        <v>8</v>
      </c>
      <c r="Q18" s="375">
        <v>100</v>
      </c>
    </row>
    <row r="19" spans="1:17">
      <c r="A19" s="460"/>
      <c r="B19" s="618" t="s">
        <v>157</v>
      </c>
      <c r="C19" s="687"/>
      <c r="D19" s="688"/>
      <c r="E19" s="342"/>
      <c r="F19" s="42"/>
      <c r="G19" s="42"/>
      <c r="H19" s="59">
        <f>SUM(H6:H18)</f>
        <v>21.2</v>
      </c>
      <c r="I19" s="59">
        <f t="shared" ref="I19:Q19" si="0">SUM(I6:I18)</f>
        <v>19.46</v>
      </c>
      <c r="J19" s="59">
        <f t="shared" si="0"/>
        <v>71.5</v>
      </c>
      <c r="K19" s="59">
        <f t="shared" si="0"/>
        <v>595</v>
      </c>
      <c r="L19" s="59"/>
      <c r="M19" s="59"/>
      <c r="N19" s="59">
        <f t="shared" si="0"/>
        <v>25.900000000000002</v>
      </c>
      <c r="O19" s="59">
        <f t="shared" si="0"/>
        <v>23.6</v>
      </c>
      <c r="P19" s="59">
        <f t="shared" si="0"/>
        <v>90.8</v>
      </c>
      <c r="Q19" s="59">
        <f t="shared" si="0"/>
        <v>715</v>
      </c>
    </row>
    <row r="20" spans="1:17">
      <c r="A20" s="485"/>
      <c r="B20" s="689" t="s">
        <v>131</v>
      </c>
      <c r="C20" s="690"/>
      <c r="D20" s="690"/>
      <c r="E20" s="691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</row>
    <row r="21" spans="1:17">
      <c r="A21" s="481">
        <v>69</v>
      </c>
      <c r="B21" s="692" t="s">
        <v>180</v>
      </c>
      <c r="C21" s="90">
        <v>60</v>
      </c>
      <c r="D21" s="90">
        <v>100</v>
      </c>
      <c r="E21" s="174" t="s">
        <v>34</v>
      </c>
      <c r="F21" s="157">
        <v>37.200000000000003</v>
      </c>
      <c r="G21" s="157">
        <v>27</v>
      </c>
      <c r="H21" s="55">
        <v>1.6</v>
      </c>
      <c r="I21" s="55">
        <v>4.2</v>
      </c>
      <c r="J21" s="55">
        <v>5.4</v>
      </c>
      <c r="K21" s="55">
        <v>66.599999999999994</v>
      </c>
      <c r="L21" s="157">
        <v>62</v>
      </c>
      <c r="M21" s="271">
        <v>45</v>
      </c>
      <c r="N21" s="158">
        <v>2.8</v>
      </c>
      <c r="O21" s="158">
        <v>7.1</v>
      </c>
      <c r="P21" s="55">
        <v>9.1</v>
      </c>
      <c r="Q21" s="55">
        <v>111</v>
      </c>
    </row>
    <row r="22" spans="1:17">
      <c r="A22" s="481"/>
      <c r="B22" s="692"/>
      <c r="C22" s="693"/>
      <c r="D22" s="693"/>
      <c r="E22" s="174" t="s">
        <v>36</v>
      </c>
      <c r="F22" s="157">
        <v>19.2</v>
      </c>
      <c r="G22" s="157">
        <v>15</v>
      </c>
      <c r="H22" s="42"/>
      <c r="I22" s="42"/>
      <c r="J22" s="42"/>
      <c r="K22" s="42"/>
      <c r="L22" s="157">
        <v>32</v>
      </c>
      <c r="M22" s="271">
        <v>25</v>
      </c>
      <c r="N22" s="157"/>
      <c r="O22" s="157"/>
      <c r="P22" s="42"/>
      <c r="Q22" s="42"/>
    </row>
    <row r="23" spans="1:17">
      <c r="A23" s="481"/>
      <c r="B23" s="692"/>
      <c r="C23" s="693"/>
      <c r="D23" s="693"/>
      <c r="E23" s="174" t="s">
        <v>76</v>
      </c>
      <c r="F23" s="157">
        <v>15.6</v>
      </c>
      <c r="G23" s="157">
        <v>10.199999999999999</v>
      </c>
      <c r="H23" s="42"/>
      <c r="I23" s="42"/>
      <c r="J23" s="42"/>
      <c r="K23" s="42"/>
      <c r="L23" s="157">
        <v>26</v>
      </c>
      <c r="M23" s="271">
        <v>17</v>
      </c>
      <c r="N23" s="157"/>
      <c r="O23" s="157"/>
      <c r="P23" s="42"/>
      <c r="Q23" s="42"/>
    </row>
    <row r="24" spans="1:17">
      <c r="A24" s="481"/>
      <c r="B24" s="692"/>
      <c r="C24" s="693"/>
      <c r="D24" s="693"/>
      <c r="E24" s="174" t="s">
        <v>231</v>
      </c>
      <c r="F24" s="157">
        <v>5.8</v>
      </c>
      <c r="G24" s="157">
        <v>4.8</v>
      </c>
      <c r="H24" s="42"/>
      <c r="I24" s="42"/>
      <c r="J24" s="42"/>
      <c r="K24" s="42"/>
      <c r="L24" s="157">
        <v>9.6</v>
      </c>
      <c r="M24" s="157">
        <v>8</v>
      </c>
      <c r="N24" s="157"/>
      <c r="O24" s="157"/>
      <c r="P24" s="42"/>
      <c r="Q24" s="42"/>
    </row>
    <row r="25" spans="1:17" ht="16.5" customHeight="1">
      <c r="A25" s="481"/>
      <c r="B25" s="692"/>
      <c r="C25" s="146"/>
      <c r="D25" s="161"/>
      <c r="E25" s="174" t="s">
        <v>38</v>
      </c>
      <c r="F25" s="157">
        <v>6</v>
      </c>
      <c r="G25" s="157">
        <v>6</v>
      </c>
      <c r="H25" s="132"/>
      <c r="I25" s="132"/>
      <c r="J25" s="132"/>
      <c r="K25" s="132"/>
      <c r="L25" s="271">
        <v>7</v>
      </c>
      <c r="M25" s="271">
        <v>7</v>
      </c>
      <c r="N25" s="157"/>
      <c r="O25" s="157"/>
      <c r="P25" s="130"/>
      <c r="Q25" s="130"/>
    </row>
    <row r="26" spans="1:17" ht="15.75" customHeight="1">
      <c r="A26" s="486">
        <v>153</v>
      </c>
      <c r="B26" s="583" t="s">
        <v>242</v>
      </c>
      <c r="C26" s="150">
        <v>200</v>
      </c>
      <c r="D26" s="150">
        <v>250</v>
      </c>
      <c r="E26" s="139" t="s">
        <v>243</v>
      </c>
      <c r="F26" s="140">
        <v>32</v>
      </c>
      <c r="G26" s="140">
        <v>32</v>
      </c>
      <c r="H26" s="189">
        <v>7.3</v>
      </c>
      <c r="I26" s="189">
        <v>5.7</v>
      </c>
      <c r="J26" s="189">
        <v>12.8</v>
      </c>
      <c r="K26" s="189">
        <v>133</v>
      </c>
      <c r="L26" s="140">
        <v>40</v>
      </c>
      <c r="M26" s="140">
        <v>40</v>
      </c>
      <c r="N26" s="165">
        <v>9.1999999999999993</v>
      </c>
      <c r="O26" s="165">
        <v>7.2</v>
      </c>
      <c r="P26" s="165">
        <v>16</v>
      </c>
      <c r="Q26" s="165">
        <v>166</v>
      </c>
    </row>
    <row r="27" spans="1:17" ht="15" customHeight="1">
      <c r="A27" s="487"/>
      <c r="B27" s="584"/>
      <c r="C27" s="150"/>
      <c r="D27" s="190"/>
      <c r="E27" s="139" t="s">
        <v>34</v>
      </c>
      <c r="F27" s="140">
        <v>75</v>
      </c>
      <c r="G27" s="140">
        <v>56</v>
      </c>
      <c r="H27" s="154"/>
      <c r="I27" s="154"/>
      <c r="J27" s="154"/>
      <c r="K27" s="154"/>
      <c r="L27" s="140">
        <v>93.2</v>
      </c>
      <c r="M27" s="140">
        <v>70</v>
      </c>
      <c r="N27" s="153"/>
      <c r="O27" s="153"/>
      <c r="P27" s="153"/>
      <c r="Q27" s="169"/>
    </row>
    <row r="28" spans="1:17">
      <c r="A28" s="487"/>
      <c r="B28" s="584"/>
      <c r="C28" s="191"/>
      <c r="D28" s="190"/>
      <c r="E28" s="139" t="s">
        <v>73</v>
      </c>
      <c r="F28" s="140">
        <v>4</v>
      </c>
      <c r="G28" s="140">
        <v>4</v>
      </c>
      <c r="H28" s="154"/>
      <c r="I28" s="154"/>
      <c r="J28" s="154"/>
      <c r="K28" s="154"/>
      <c r="L28" s="140">
        <v>5</v>
      </c>
      <c r="M28" s="140">
        <v>5</v>
      </c>
      <c r="N28" s="153"/>
      <c r="O28" s="153"/>
      <c r="P28" s="153"/>
      <c r="Q28" s="169"/>
    </row>
    <row r="29" spans="1:17">
      <c r="A29" s="487"/>
      <c r="B29" s="584"/>
      <c r="C29" s="191"/>
      <c r="D29" s="190"/>
      <c r="E29" s="139" t="s">
        <v>36</v>
      </c>
      <c r="F29" s="140">
        <v>16</v>
      </c>
      <c r="G29" s="140">
        <v>12.8</v>
      </c>
      <c r="H29" s="154"/>
      <c r="I29" s="154"/>
      <c r="J29" s="154"/>
      <c r="K29" s="154"/>
      <c r="L29" s="140">
        <v>20</v>
      </c>
      <c r="M29" s="140">
        <v>16</v>
      </c>
      <c r="N29" s="153"/>
      <c r="O29" s="153"/>
      <c r="P29" s="153"/>
      <c r="Q29" s="169"/>
    </row>
    <row r="30" spans="1:17">
      <c r="A30" s="487"/>
      <c r="B30" s="584"/>
      <c r="C30" s="191"/>
      <c r="D30" s="190"/>
      <c r="E30" s="139" t="s">
        <v>35</v>
      </c>
      <c r="F30" s="140">
        <v>7.6</v>
      </c>
      <c r="G30" s="140">
        <v>6.4</v>
      </c>
      <c r="H30" s="154"/>
      <c r="I30" s="154"/>
      <c r="J30" s="154"/>
      <c r="K30" s="154"/>
      <c r="L30" s="140">
        <v>9.5</v>
      </c>
      <c r="M30" s="140">
        <v>8</v>
      </c>
      <c r="N30" s="153"/>
      <c r="O30" s="153"/>
      <c r="P30" s="153"/>
      <c r="Q30" s="169"/>
    </row>
    <row r="31" spans="1:17">
      <c r="A31" s="487"/>
      <c r="B31" s="584"/>
      <c r="C31" s="191"/>
      <c r="D31" s="190"/>
      <c r="E31" s="139" t="s">
        <v>244</v>
      </c>
      <c r="F31" s="140">
        <v>3</v>
      </c>
      <c r="G31" s="140">
        <v>3</v>
      </c>
      <c r="H31" s="154"/>
      <c r="I31" s="154"/>
      <c r="J31" s="154"/>
      <c r="K31" s="154"/>
      <c r="L31" s="140">
        <v>3.5</v>
      </c>
      <c r="M31" s="140">
        <v>3.5</v>
      </c>
      <c r="N31" s="153"/>
      <c r="O31" s="153"/>
      <c r="P31" s="153"/>
      <c r="Q31" s="169"/>
    </row>
    <row r="32" spans="1:17">
      <c r="A32" s="487"/>
      <c r="B32" s="584"/>
      <c r="C32" s="191"/>
      <c r="D32" s="190" t="s">
        <v>88</v>
      </c>
      <c r="E32" s="139" t="s">
        <v>39</v>
      </c>
      <c r="F32" s="140">
        <v>5</v>
      </c>
      <c r="G32" s="140">
        <v>5</v>
      </c>
      <c r="H32" s="154"/>
      <c r="I32" s="154"/>
      <c r="J32" s="154"/>
      <c r="K32" s="154"/>
      <c r="L32" s="140">
        <v>5</v>
      </c>
      <c r="M32" s="140">
        <v>5</v>
      </c>
      <c r="N32" s="153"/>
      <c r="O32" s="153"/>
      <c r="P32" s="153"/>
      <c r="Q32" s="169"/>
    </row>
    <row r="33" spans="1:17">
      <c r="A33" s="487"/>
      <c r="B33" s="584"/>
      <c r="C33" s="191"/>
      <c r="D33" s="192"/>
      <c r="E33" s="193" t="s">
        <v>185</v>
      </c>
      <c r="F33" s="194">
        <v>24</v>
      </c>
      <c r="G33" s="194">
        <v>15</v>
      </c>
      <c r="H33" s="169">
        <v>3.5</v>
      </c>
      <c r="I33" s="169">
        <v>2.4</v>
      </c>
      <c r="J33" s="169">
        <v>0.1</v>
      </c>
      <c r="K33" s="169">
        <v>36</v>
      </c>
      <c r="L33" s="219">
        <v>24</v>
      </c>
      <c r="M33" s="219">
        <v>15</v>
      </c>
      <c r="N33" s="169">
        <v>3.5</v>
      </c>
      <c r="O33" s="169">
        <v>2.4</v>
      </c>
      <c r="P33" s="169">
        <v>0.1</v>
      </c>
      <c r="Q33" s="169">
        <v>36</v>
      </c>
    </row>
    <row r="34" spans="1:17" ht="17.25" customHeight="1">
      <c r="A34" s="488"/>
      <c r="B34" s="585"/>
      <c r="C34" s="191"/>
      <c r="D34" s="196"/>
      <c r="E34" s="139" t="s">
        <v>122</v>
      </c>
      <c r="F34" s="140">
        <v>1</v>
      </c>
      <c r="G34" s="140">
        <v>1</v>
      </c>
      <c r="H34" s="154"/>
      <c r="I34" s="154"/>
      <c r="J34" s="154"/>
      <c r="K34" s="154"/>
      <c r="L34" s="140">
        <v>2</v>
      </c>
      <c r="M34" s="140">
        <v>2</v>
      </c>
      <c r="N34" s="153"/>
      <c r="O34" s="153"/>
      <c r="P34" s="153"/>
      <c r="Q34" s="169"/>
    </row>
    <row r="35" spans="1:17">
      <c r="A35" s="490">
        <v>381</v>
      </c>
      <c r="B35" s="620" t="s">
        <v>249</v>
      </c>
      <c r="C35" s="191" t="s">
        <v>248</v>
      </c>
      <c r="D35" s="621" t="s">
        <v>178</v>
      </c>
      <c r="E35" s="150" t="s">
        <v>245</v>
      </c>
      <c r="F35" s="220">
        <v>81</v>
      </c>
      <c r="G35" s="220">
        <v>60</v>
      </c>
      <c r="H35" s="242">
        <v>12.4</v>
      </c>
      <c r="I35" s="242">
        <v>12.2</v>
      </c>
      <c r="J35" s="242">
        <v>10</v>
      </c>
      <c r="K35" s="242">
        <v>200</v>
      </c>
      <c r="L35" s="220">
        <v>116</v>
      </c>
      <c r="M35" s="220">
        <v>86</v>
      </c>
      <c r="N35" s="152">
        <v>17.8</v>
      </c>
      <c r="O35" s="152">
        <v>17.5</v>
      </c>
      <c r="P35" s="152">
        <v>14.3</v>
      </c>
      <c r="Q35" s="153">
        <v>286</v>
      </c>
    </row>
    <row r="36" spans="1:17" ht="13.5" customHeight="1">
      <c r="A36" s="491"/>
      <c r="B36" s="622"/>
      <c r="C36" s="191"/>
      <c r="D36" s="196"/>
      <c r="E36" s="150" t="s">
        <v>246</v>
      </c>
      <c r="F36" s="220">
        <v>13</v>
      </c>
      <c r="G36" s="220">
        <v>13</v>
      </c>
      <c r="H36" s="154"/>
      <c r="I36" s="154"/>
      <c r="J36" s="154"/>
      <c r="K36" s="154"/>
      <c r="L36" s="220">
        <v>16</v>
      </c>
      <c r="M36" s="220">
        <v>16</v>
      </c>
      <c r="N36" s="153"/>
      <c r="O36" s="153"/>
      <c r="P36" s="153"/>
      <c r="Q36" s="153"/>
    </row>
    <row r="37" spans="1:17" ht="13.5" customHeight="1">
      <c r="A37" s="491"/>
      <c r="B37" s="622"/>
      <c r="C37" s="191"/>
      <c r="D37" s="196"/>
      <c r="E37" s="150" t="s">
        <v>51</v>
      </c>
      <c r="F37" s="220">
        <v>16</v>
      </c>
      <c r="G37" s="220">
        <v>16</v>
      </c>
      <c r="H37" s="154"/>
      <c r="I37" s="154"/>
      <c r="J37" s="154"/>
      <c r="K37" s="154"/>
      <c r="L37" s="220">
        <v>23</v>
      </c>
      <c r="M37" s="220">
        <v>23</v>
      </c>
      <c r="N37" s="153"/>
      <c r="O37" s="153"/>
      <c r="P37" s="153"/>
      <c r="Q37" s="153"/>
    </row>
    <row r="38" spans="1:17" ht="13.5" customHeight="1">
      <c r="A38" s="491"/>
      <c r="B38" s="622"/>
      <c r="C38" s="191"/>
      <c r="D38" s="196"/>
      <c r="E38" s="155" t="s">
        <v>176</v>
      </c>
      <c r="F38" s="151">
        <v>5</v>
      </c>
      <c r="G38" s="151">
        <v>5</v>
      </c>
      <c r="H38" s="154"/>
      <c r="I38" s="154"/>
      <c r="J38" s="154"/>
      <c r="K38" s="154"/>
      <c r="L38" s="151">
        <v>7</v>
      </c>
      <c r="M38" s="151">
        <v>7</v>
      </c>
      <c r="N38" s="153"/>
      <c r="O38" s="153"/>
      <c r="P38" s="153"/>
      <c r="Q38" s="153"/>
    </row>
    <row r="39" spans="1:17" ht="13.5" customHeight="1">
      <c r="A39" s="491"/>
      <c r="B39" s="622"/>
      <c r="C39" s="191"/>
      <c r="D39" s="196"/>
      <c r="E39" s="221" t="s">
        <v>306</v>
      </c>
      <c r="F39" s="222"/>
      <c r="G39" s="223">
        <v>50</v>
      </c>
      <c r="H39" s="153"/>
      <c r="I39" s="153"/>
      <c r="J39" s="153"/>
      <c r="K39" s="153"/>
      <c r="L39" s="222"/>
      <c r="M39" s="223">
        <v>50</v>
      </c>
      <c r="N39" s="153"/>
      <c r="O39" s="153"/>
      <c r="P39" s="153"/>
      <c r="Q39" s="153"/>
    </row>
    <row r="40" spans="1:17" ht="13.5" customHeight="1">
      <c r="A40" s="491"/>
      <c r="B40" s="622"/>
      <c r="C40" s="191"/>
      <c r="D40" s="196"/>
      <c r="E40" s="150" t="s">
        <v>51</v>
      </c>
      <c r="F40" s="151">
        <v>50</v>
      </c>
      <c r="G40" s="151">
        <v>50</v>
      </c>
      <c r="H40" s="154"/>
      <c r="I40" s="154"/>
      <c r="J40" s="154"/>
      <c r="K40" s="154"/>
      <c r="L40" s="151">
        <v>50</v>
      </c>
      <c r="M40" s="151">
        <v>50</v>
      </c>
      <c r="N40" s="153"/>
      <c r="O40" s="153"/>
      <c r="P40" s="153"/>
      <c r="Q40" s="153"/>
    </row>
    <row r="41" spans="1:17" ht="13.5" customHeight="1">
      <c r="A41" s="491"/>
      <c r="B41" s="622"/>
      <c r="C41" s="191"/>
      <c r="D41" s="196"/>
      <c r="E41" s="150" t="s">
        <v>87</v>
      </c>
      <c r="F41" s="151">
        <v>2.5</v>
      </c>
      <c r="G41" s="151">
        <v>2.5</v>
      </c>
      <c r="H41" s="154"/>
      <c r="I41" s="154"/>
      <c r="J41" s="154"/>
      <c r="K41" s="154"/>
      <c r="L41" s="151">
        <v>2.5</v>
      </c>
      <c r="M41" s="151">
        <v>2.5</v>
      </c>
      <c r="N41" s="153"/>
      <c r="O41" s="153"/>
      <c r="P41" s="153"/>
      <c r="Q41" s="153"/>
    </row>
    <row r="42" spans="1:17" ht="13.5" customHeight="1">
      <c r="A42" s="491"/>
      <c r="B42" s="622"/>
      <c r="C42" s="191"/>
      <c r="D42" s="196"/>
      <c r="E42" s="150" t="s">
        <v>176</v>
      </c>
      <c r="F42" s="151">
        <v>2.5</v>
      </c>
      <c r="G42" s="151">
        <v>2.5</v>
      </c>
      <c r="H42" s="154"/>
      <c r="I42" s="154"/>
      <c r="J42" s="154"/>
      <c r="K42" s="154"/>
      <c r="L42" s="151">
        <v>2.5</v>
      </c>
      <c r="M42" s="151">
        <v>2.5</v>
      </c>
      <c r="N42" s="153"/>
      <c r="O42" s="153"/>
      <c r="P42" s="153"/>
      <c r="Q42" s="153"/>
    </row>
    <row r="43" spans="1:17">
      <c r="A43" s="491"/>
      <c r="B43" s="622"/>
      <c r="C43" s="623"/>
      <c r="D43" s="196"/>
      <c r="E43" s="150" t="s">
        <v>32</v>
      </c>
      <c r="F43" s="151">
        <v>0.5</v>
      </c>
      <c r="G43" s="151">
        <v>0.5</v>
      </c>
      <c r="H43" s="154"/>
      <c r="I43" s="154"/>
      <c r="J43" s="154"/>
      <c r="K43" s="154"/>
      <c r="L43" s="151">
        <v>0.5</v>
      </c>
      <c r="M43" s="151">
        <v>0.5</v>
      </c>
      <c r="N43" s="153"/>
      <c r="O43" s="153"/>
      <c r="P43" s="153"/>
      <c r="Q43" s="153"/>
    </row>
    <row r="44" spans="1:17" ht="15" customHeight="1">
      <c r="A44" s="463" t="s">
        <v>305</v>
      </c>
      <c r="B44" s="694" t="s">
        <v>304</v>
      </c>
      <c r="C44" s="224">
        <v>150</v>
      </c>
      <c r="D44" s="89">
        <v>180</v>
      </c>
      <c r="E44" s="139" t="s">
        <v>34</v>
      </c>
      <c r="F44" s="141">
        <v>64.5</v>
      </c>
      <c r="G44" s="141">
        <v>48</v>
      </c>
      <c r="H44" s="169">
        <v>2.7</v>
      </c>
      <c r="I44" s="169">
        <v>8</v>
      </c>
      <c r="J44" s="169">
        <v>12.6</v>
      </c>
      <c r="K44" s="169">
        <v>133</v>
      </c>
      <c r="L44" s="219">
        <v>77.400000000000006</v>
      </c>
      <c r="M44" s="50">
        <v>57.6</v>
      </c>
      <c r="N44" s="55">
        <v>3.3</v>
      </c>
      <c r="O44" s="55">
        <v>9.6</v>
      </c>
      <c r="P44" s="55">
        <v>15.1</v>
      </c>
      <c r="Q44" s="55">
        <v>160</v>
      </c>
    </row>
    <row r="45" spans="1:17" ht="15" customHeight="1">
      <c r="A45" s="464"/>
      <c r="B45" s="695"/>
      <c r="C45" s="89"/>
      <c r="D45" s="89"/>
      <c r="E45" s="139" t="s">
        <v>36</v>
      </c>
      <c r="F45" s="141">
        <v>30</v>
      </c>
      <c r="G45" s="141">
        <v>24</v>
      </c>
      <c r="H45" s="169"/>
      <c r="I45" s="169"/>
      <c r="J45" s="169"/>
      <c r="K45" s="169"/>
      <c r="L45" s="219">
        <v>36</v>
      </c>
      <c r="M45" s="50">
        <v>28.8</v>
      </c>
      <c r="N45" s="55"/>
      <c r="O45" s="55"/>
      <c r="P45" s="55"/>
      <c r="Q45" s="55"/>
    </row>
    <row r="46" spans="1:17" ht="15" customHeight="1">
      <c r="A46" s="464"/>
      <c r="B46" s="695"/>
      <c r="C46" s="89"/>
      <c r="D46" s="89"/>
      <c r="E46" s="139" t="s">
        <v>265</v>
      </c>
      <c r="F46" s="141">
        <v>37.5</v>
      </c>
      <c r="G46" s="141">
        <v>30</v>
      </c>
      <c r="H46" s="169"/>
      <c r="I46" s="169"/>
      <c r="J46" s="169"/>
      <c r="K46" s="169"/>
      <c r="L46" s="219">
        <v>45</v>
      </c>
      <c r="M46" s="50">
        <v>36</v>
      </c>
      <c r="N46" s="55"/>
      <c r="O46" s="55"/>
      <c r="P46" s="55"/>
      <c r="Q46" s="55"/>
    </row>
    <row r="47" spans="1:17" ht="15" customHeight="1">
      <c r="A47" s="464"/>
      <c r="B47" s="695"/>
      <c r="C47" s="89"/>
      <c r="D47" s="89"/>
      <c r="E47" s="139" t="s">
        <v>266</v>
      </c>
      <c r="F47" s="141">
        <v>36</v>
      </c>
      <c r="G47" s="141">
        <v>24</v>
      </c>
      <c r="H47" s="169"/>
      <c r="I47" s="169"/>
      <c r="J47" s="169"/>
      <c r="K47" s="169"/>
      <c r="L47" s="219">
        <v>43.2</v>
      </c>
      <c r="M47" s="50">
        <v>28.8</v>
      </c>
      <c r="N47" s="55"/>
      <c r="O47" s="55"/>
      <c r="P47" s="55"/>
      <c r="Q47" s="55"/>
    </row>
    <row r="48" spans="1:17" ht="15" customHeight="1">
      <c r="A48" s="464"/>
      <c r="B48" s="695"/>
      <c r="C48" s="89"/>
      <c r="D48" s="89"/>
      <c r="E48" s="139" t="s">
        <v>267</v>
      </c>
      <c r="F48" s="141">
        <v>11.3</v>
      </c>
      <c r="G48" s="141">
        <v>7.5</v>
      </c>
      <c r="H48" s="169"/>
      <c r="I48" s="169"/>
      <c r="J48" s="169"/>
      <c r="K48" s="169"/>
      <c r="L48" s="219">
        <v>13.5</v>
      </c>
      <c r="M48" s="50">
        <v>9</v>
      </c>
      <c r="N48" s="55"/>
      <c r="O48" s="55"/>
      <c r="P48" s="55"/>
      <c r="Q48" s="55"/>
    </row>
    <row r="49" spans="1:17" ht="15" customHeight="1">
      <c r="A49" s="464"/>
      <c r="B49" s="695"/>
      <c r="C49" s="89"/>
      <c r="D49" s="89"/>
      <c r="E49" s="139" t="s">
        <v>176</v>
      </c>
      <c r="F49" s="141">
        <v>6</v>
      </c>
      <c r="G49" s="141">
        <v>6</v>
      </c>
      <c r="H49" s="169"/>
      <c r="I49" s="169"/>
      <c r="J49" s="169"/>
      <c r="K49" s="169"/>
      <c r="L49" s="219">
        <v>7</v>
      </c>
      <c r="M49" s="50">
        <v>7</v>
      </c>
      <c r="N49" s="55"/>
      <c r="O49" s="55"/>
      <c r="P49" s="55"/>
      <c r="Q49" s="55"/>
    </row>
    <row r="50" spans="1:17" ht="15" customHeight="1">
      <c r="A50" s="464"/>
      <c r="B50" s="695"/>
      <c r="C50" s="89"/>
      <c r="D50" s="89"/>
      <c r="E50" s="171" t="s">
        <v>293</v>
      </c>
      <c r="F50" s="171"/>
      <c r="G50" s="214">
        <v>50</v>
      </c>
      <c r="H50" s="172"/>
      <c r="I50" s="172"/>
      <c r="J50" s="172"/>
      <c r="K50" s="172"/>
      <c r="L50" s="214"/>
      <c r="M50" s="214">
        <v>50</v>
      </c>
      <c r="N50" s="172"/>
      <c r="O50" s="172"/>
      <c r="P50" s="172"/>
      <c r="Q50" s="172"/>
    </row>
    <row r="51" spans="1:17" ht="15" customHeight="1">
      <c r="A51" s="464"/>
      <c r="B51" s="695"/>
      <c r="C51" s="89"/>
      <c r="D51" s="89"/>
      <c r="E51" s="139" t="s">
        <v>87</v>
      </c>
      <c r="F51" s="140">
        <v>1.3</v>
      </c>
      <c r="G51" s="140">
        <v>1.3</v>
      </c>
      <c r="H51" s="169"/>
      <c r="I51" s="169"/>
      <c r="J51" s="169"/>
      <c r="K51" s="169"/>
      <c r="L51" s="140">
        <v>1.3</v>
      </c>
      <c r="M51" s="140">
        <v>1.3</v>
      </c>
      <c r="N51" s="55"/>
      <c r="O51" s="55"/>
      <c r="P51" s="55"/>
      <c r="Q51" s="55"/>
    </row>
    <row r="52" spans="1:17" ht="15" customHeight="1">
      <c r="A52" s="464"/>
      <c r="B52" s="695"/>
      <c r="C52" s="89"/>
      <c r="D52" s="89"/>
      <c r="E52" s="139" t="s">
        <v>176</v>
      </c>
      <c r="F52" s="140">
        <v>1.2</v>
      </c>
      <c r="G52" s="140">
        <v>1.2</v>
      </c>
      <c r="H52" s="169"/>
      <c r="I52" s="169"/>
      <c r="J52" s="169"/>
      <c r="K52" s="169"/>
      <c r="L52" s="140">
        <v>1.2</v>
      </c>
      <c r="M52" s="140">
        <v>1.2</v>
      </c>
      <c r="N52" s="55"/>
      <c r="O52" s="55"/>
      <c r="P52" s="55"/>
      <c r="Q52" s="55"/>
    </row>
    <row r="53" spans="1:17" ht="15" customHeight="1">
      <c r="A53" s="464"/>
      <c r="B53" s="696"/>
      <c r="C53" s="89"/>
      <c r="D53" s="89"/>
      <c r="E53" s="139" t="s">
        <v>39</v>
      </c>
      <c r="F53" s="269">
        <v>13</v>
      </c>
      <c r="G53" s="269">
        <v>13</v>
      </c>
      <c r="H53" s="169"/>
      <c r="I53" s="169"/>
      <c r="J53" s="169"/>
      <c r="K53" s="169"/>
      <c r="L53" s="269">
        <v>13</v>
      </c>
      <c r="M53" s="269">
        <v>13</v>
      </c>
      <c r="N53" s="55"/>
      <c r="O53" s="55"/>
      <c r="P53" s="55"/>
      <c r="Q53" s="55"/>
    </row>
    <row r="54" spans="1:17" ht="13.5" customHeight="1">
      <c r="A54" s="441">
        <v>511</v>
      </c>
      <c r="B54" s="602" t="s">
        <v>240</v>
      </c>
      <c r="C54" s="89">
        <v>200</v>
      </c>
      <c r="D54" s="89">
        <v>200</v>
      </c>
      <c r="E54" s="299" t="s">
        <v>42</v>
      </c>
      <c r="F54" s="272">
        <v>30</v>
      </c>
      <c r="G54" s="272">
        <v>30</v>
      </c>
      <c r="H54" s="55">
        <v>0.3</v>
      </c>
      <c r="I54" s="55">
        <v>0.1</v>
      </c>
      <c r="J54" s="55">
        <v>17.2</v>
      </c>
      <c r="K54" s="55">
        <v>71</v>
      </c>
      <c r="L54" s="272">
        <v>30</v>
      </c>
      <c r="M54" s="272">
        <v>30</v>
      </c>
      <c r="N54" s="55">
        <v>0.3</v>
      </c>
      <c r="O54" s="55">
        <v>0.1</v>
      </c>
      <c r="P54" s="55">
        <v>17.2</v>
      </c>
      <c r="Q54" s="55">
        <v>71</v>
      </c>
    </row>
    <row r="55" spans="1:17">
      <c r="A55" s="441"/>
      <c r="B55" s="602"/>
      <c r="C55" s="52"/>
      <c r="D55" s="627"/>
      <c r="E55" s="299" t="s">
        <v>32</v>
      </c>
      <c r="F55" s="272">
        <v>13</v>
      </c>
      <c r="G55" s="272">
        <v>13</v>
      </c>
      <c r="H55" s="42"/>
      <c r="I55" s="42"/>
      <c r="J55" s="42"/>
      <c r="K55" s="42"/>
      <c r="L55" s="272">
        <v>13</v>
      </c>
      <c r="M55" s="272">
        <v>13</v>
      </c>
      <c r="N55" s="55"/>
      <c r="O55" s="55"/>
      <c r="P55" s="55"/>
      <c r="Q55" s="55"/>
    </row>
    <row r="56" spans="1:17">
      <c r="A56" s="119">
        <v>108</v>
      </c>
      <c r="B56" s="604" t="s">
        <v>147</v>
      </c>
      <c r="C56" s="57">
        <v>50</v>
      </c>
      <c r="D56" s="57">
        <v>60</v>
      </c>
      <c r="E56" s="299" t="s">
        <v>11</v>
      </c>
      <c r="F56" s="272">
        <v>50</v>
      </c>
      <c r="G56" s="272">
        <v>50</v>
      </c>
      <c r="H56" s="55">
        <v>3.8</v>
      </c>
      <c r="I56" s="55">
        <v>0.4</v>
      </c>
      <c r="J56" s="55">
        <v>24.6</v>
      </c>
      <c r="K56" s="55">
        <v>117</v>
      </c>
      <c r="L56" s="272">
        <v>60</v>
      </c>
      <c r="M56" s="272">
        <v>60</v>
      </c>
      <c r="N56" s="87">
        <v>4.5999999999999996</v>
      </c>
      <c r="O56" s="87">
        <v>0.5</v>
      </c>
      <c r="P56" s="87">
        <v>29.5</v>
      </c>
      <c r="Q56" s="55">
        <v>140</v>
      </c>
    </row>
    <row r="57" spans="1:17">
      <c r="A57" s="119">
        <v>109</v>
      </c>
      <c r="B57" s="604" t="s">
        <v>154</v>
      </c>
      <c r="C57" s="57">
        <v>50</v>
      </c>
      <c r="D57" s="57">
        <v>70</v>
      </c>
      <c r="E57" s="299" t="s">
        <v>15</v>
      </c>
      <c r="F57" s="272">
        <v>50</v>
      </c>
      <c r="G57" s="272">
        <v>50</v>
      </c>
      <c r="H57" s="55">
        <v>3.3</v>
      </c>
      <c r="I57" s="55">
        <v>0.6</v>
      </c>
      <c r="J57" s="55">
        <v>16.7</v>
      </c>
      <c r="K57" s="55">
        <v>87</v>
      </c>
      <c r="L57" s="272">
        <v>70</v>
      </c>
      <c r="M57" s="272">
        <v>70</v>
      </c>
      <c r="N57" s="87">
        <v>4.5999999999999996</v>
      </c>
      <c r="O57" s="87">
        <v>0.8</v>
      </c>
      <c r="P57" s="87">
        <v>23.4</v>
      </c>
      <c r="Q57" s="55">
        <v>121</v>
      </c>
    </row>
    <row r="58" spans="1:17">
      <c r="A58" s="475"/>
      <c r="B58" s="354" t="s">
        <v>179</v>
      </c>
      <c r="C58" s="688"/>
      <c r="D58" s="663"/>
      <c r="E58" s="342"/>
      <c r="F58" s="42"/>
      <c r="G58" s="42"/>
      <c r="H58" s="59">
        <f>SUM(H21:H57)</f>
        <v>34.9</v>
      </c>
      <c r="I58" s="59">
        <f>SUM(I21:I57)</f>
        <v>33.6</v>
      </c>
      <c r="J58" s="59">
        <f>SUM(J21:J57)</f>
        <v>99.40000000000002</v>
      </c>
      <c r="K58" s="59">
        <f>SUM(K21:K57)</f>
        <v>843.6</v>
      </c>
      <c r="L58" s="59"/>
      <c r="M58" s="59"/>
      <c r="N58" s="59">
        <f t="shared" ref="N58:Q58" si="1">SUM(N21:N57)</f>
        <v>46.099999999999994</v>
      </c>
      <c r="O58" s="59">
        <f t="shared" si="1"/>
        <v>45.2</v>
      </c>
      <c r="P58" s="59">
        <f t="shared" si="1"/>
        <v>124.69999999999999</v>
      </c>
      <c r="Q58" s="59">
        <f t="shared" si="1"/>
        <v>1091</v>
      </c>
    </row>
    <row r="59" spans="1:17">
      <c r="A59" s="475"/>
      <c r="B59" s="354" t="s">
        <v>158</v>
      </c>
      <c r="C59" s="688"/>
      <c r="D59" s="663"/>
      <c r="E59" s="342"/>
      <c r="F59" s="42"/>
      <c r="G59" s="42"/>
      <c r="H59" s="59">
        <f>H58+H19</f>
        <v>56.099999999999994</v>
      </c>
      <c r="I59" s="59">
        <f>I58+I19</f>
        <v>53.06</v>
      </c>
      <c r="J59" s="59">
        <f>J58+J19</f>
        <v>170.90000000000003</v>
      </c>
      <c r="K59" s="59">
        <f>K58+K19</f>
        <v>1438.6</v>
      </c>
      <c r="L59" s="59"/>
      <c r="M59" s="59"/>
      <c r="N59" s="59">
        <f>N58+N19</f>
        <v>72</v>
      </c>
      <c r="O59" s="59">
        <f>O58+O19</f>
        <v>68.800000000000011</v>
      </c>
      <c r="P59" s="59">
        <f>P58+P19</f>
        <v>215.5</v>
      </c>
      <c r="Q59" s="59">
        <f>Q58+Q19</f>
        <v>1806</v>
      </c>
    </row>
    <row r="60" spans="1:17">
      <c r="A60" s="33"/>
      <c r="B60" s="697" t="s">
        <v>137</v>
      </c>
      <c r="C60" s="698"/>
      <c r="D60" s="698"/>
      <c r="E60" s="699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5" customHeight="1">
      <c r="A61" s="441">
        <v>25</v>
      </c>
      <c r="B61" s="700" t="s">
        <v>210</v>
      </c>
      <c r="C61" s="52"/>
      <c r="D61" s="56">
        <v>100</v>
      </c>
      <c r="E61" s="193" t="s">
        <v>36</v>
      </c>
      <c r="F61" s="272">
        <v>20</v>
      </c>
      <c r="G61" s="272">
        <v>16</v>
      </c>
      <c r="H61" s="55">
        <v>1.1000000000000001</v>
      </c>
      <c r="I61" s="55">
        <v>6.1</v>
      </c>
      <c r="J61" s="55">
        <v>3.7</v>
      </c>
      <c r="K61" s="55">
        <v>65</v>
      </c>
      <c r="L61" s="33"/>
      <c r="M61" s="33"/>
      <c r="N61" s="33"/>
      <c r="O61" s="33"/>
      <c r="P61" s="33"/>
      <c r="Q61" s="33"/>
    </row>
    <row r="62" spans="1:17" ht="15" customHeight="1">
      <c r="A62" s="441"/>
      <c r="B62" s="700"/>
      <c r="C62" s="52"/>
      <c r="D62" s="56"/>
      <c r="E62" s="193" t="s">
        <v>61</v>
      </c>
      <c r="F62" s="272">
        <v>29.4</v>
      </c>
      <c r="G62" s="272">
        <v>25</v>
      </c>
      <c r="H62" s="42"/>
      <c r="I62" s="42"/>
      <c r="J62" s="42"/>
      <c r="K62" s="42"/>
      <c r="L62" s="33"/>
      <c r="M62" s="33"/>
      <c r="N62" s="33"/>
      <c r="O62" s="33"/>
      <c r="P62" s="33"/>
      <c r="Q62" s="33"/>
    </row>
    <row r="63" spans="1:17" ht="15" customHeight="1">
      <c r="A63" s="441"/>
      <c r="B63" s="700"/>
      <c r="C63" s="52"/>
      <c r="D63" s="56"/>
      <c r="E63" s="193" t="s">
        <v>62</v>
      </c>
      <c r="F63" s="272">
        <v>36.799999999999997</v>
      </c>
      <c r="G63" s="272">
        <v>35</v>
      </c>
      <c r="H63" s="42"/>
      <c r="I63" s="42"/>
      <c r="J63" s="42"/>
      <c r="K63" s="42"/>
      <c r="L63" s="33"/>
      <c r="M63" s="33"/>
      <c r="N63" s="33"/>
      <c r="O63" s="33"/>
      <c r="P63" s="33"/>
      <c r="Q63" s="33"/>
    </row>
    <row r="64" spans="1:17" ht="15" customHeight="1">
      <c r="A64" s="441"/>
      <c r="B64" s="700"/>
      <c r="C64" s="52"/>
      <c r="D64" s="56"/>
      <c r="E64" s="193" t="s">
        <v>43</v>
      </c>
      <c r="F64" s="272">
        <v>23.8</v>
      </c>
      <c r="G64" s="272">
        <v>19</v>
      </c>
      <c r="H64" s="42"/>
      <c r="I64" s="42"/>
      <c r="J64" s="42"/>
      <c r="K64" s="42"/>
      <c r="L64" s="33"/>
      <c r="M64" s="33"/>
      <c r="N64" s="33"/>
      <c r="O64" s="33"/>
      <c r="P64" s="33"/>
      <c r="Q64" s="33"/>
    </row>
    <row r="65" spans="1:17" ht="15" customHeight="1">
      <c r="A65" s="441"/>
      <c r="B65" s="700"/>
      <c r="C65" s="52"/>
      <c r="D65" s="56"/>
      <c r="E65" s="193" t="s">
        <v>38</v>
      </c>
      <c r="F65" s="272">
        <v>6</v>
      </c>
      <c r="G65" s="272">
        <v>6</v>
      </c>
      <c r="H65" s="42"/>
      <c r="I65" s="42"/>
      <c r="J65" s="42"/>
      <c r="K65" s="42"/>
      <c r="L65" s="33"/>
      <c r="M65" s="33"/>
      <c r="N65" s="33"/>
      <c r="O65" s="33"/>
      <c r="P65" s="33"/>
      <c r="Q65" s="33"/>
    </row>
    <row r="66" spans="1:17" ht="15" customHeight="1">
      <c r="A66" s="441">
        <v>7</v>
      </c>
      <c r="B66" s="685" t="s">
        <v>166</v>
      </c>
      <c r="C66" s="56"/>
      <c r="D66" s="57">
        <v>100</v>
      </c>
      <c r="E66" s="342" t="s">
        <v>75</v>
      </c>
      <c r="F66" s="272">
        <v>110</v>
      </c>
      <c r="G66" s="272">
        <v>88</v>
      </c>
      <c r="H66" s="379">
        <v>1.1000000000000001</v>
      </c>
      <c r="I66" s="379">
        <v>10.1</v>
      </c>
      <c r="J66" s="379">
        <v>9.1</v>
      </c>
      <c r="K66" s="379">
        <v>132</v>
      </c>
      <c r="L66" s="33"/>
      <c r="M66" s="33"/>
      <c r="N66" s="33"/>
      <c r="O66" s="33"/>
      <c r="P66" s="33"/>
      <c r="Q66" s="33"/>
    </row>
    <row r="67" spans="1:17" ht="15" customHeight="1">
      <c r="A67" s="441"/>
      <c r="B67" s="685"/>
      <c r="C67" s="56"/>
      <c r="D67" s="57"/>
      <c r="E67" s="342" t="s">
        <v>38</v>
      </c>
      <c r="F67" s="272">
        <v>10</v>
      </c>
      <c r="G67" s="272">
        <v>10</v>
      </c>
      <c r="H67" s="36"/>
      <c r="I67" s="36"/>
      <c r="J67" s="36"/>
      <c r="K67" s="36"/>
      <c r="L67" s="33"/>
      <c r="M67" s="33"/>
      <c r="N67" s="33"/>
      <c r="O67" s="33"/>
      <c r="P67" s="33"/>
      <c r="Q67" s="33"/>
    </row>
    <row r="68" spans="1:17" ht="15" customHeight="1">
      <c r="A68" s="441"/>
      <c r="B68" s="685"/>
      <c r="C68" s="56"/>
      <c r="D68" s="73"/>
      <c r="E68" s="342" t="s">
        <v>32</v>
      </c>
      <c r="F68" s="272">
        <v>3</v>
      </c>
      <c r="G68" s="272">
        <v>3</v>
      </c>
      <c r="H68" s="36"/>
      <c r="I68" s="36"/>
      <c r="J68" s="36"/>
      <c r="K68" s="36"/>
      <c r="L68" s="33"/>
      <c r="M68" s="33"/>
      <c r="N68" s="33"/>
      <c r="O68" s="33"/>
      <c r="P68" s="33"/>
      <c r="Q68" s="33"/>
    </row>
    <row r="69" spans="1:17" ht="15" customHeight="1">
      <c r="A69" s="441">
        <v>349</v>
      </c>
      <c r="B69" s="700" t="s">
        <v>168</v>
      </c>
      <c r="C69" s="52"/>
      <c r="D69" s="52" t="s">
        <v>8</v>
      </c>
      <c r="E69" s="299" t="s">
        <v>64</v>
      </c>
      <c r="F69" s="272">
        <v>45</v>
      </c>
      <c r="G69" s="272">
        <v>45</v>
      </c>
      <c r="H69" s="55">
        <v>8.6999999999999993</v>
      </c>
      <c r="I69" s="55">
        <v>5.3</v>
      </c>
      <c r="J69" s="55">
        <v>9.6</v>
      </c>
      <c r="K69" s="55">
        <v>121</v>
      </c>
      <c r="L69" s="33"/>
      <c r="M69" s="33"/>
      <c r="N69" s="33"/>
      <c r="O69" s="33"/>
      <c r="P69" s="33"/>
      <c r="Q69" s="33"/>
    </row>
    <row r="70" spans="1:17" ht="15" customHeight="1">
      <c r="A70" s="441"/>
      <c r="B70" s="700"/>
      <c r="C70" s="52"/>
      <c r="D70" s="52"/>
      <c r="E70" s="299" t="s">
        <v>11</v>
      </c>
      <c r="F70" s="272">
        <v>9.3000000000000007</v>
      </c>
      <c r="G70" s="272">
        <v>9.3000000000000007</v>
      </c>
      <c r="H70" s="42"/>
      <c r="I70" s="42"/>
      <c r="J70" s="42"/>
      <c r="K70" s="42"/>
      <c r="L70" s="33"/>
      <c r="M70" s="33"/>
      <c r="N70" s="33"/>
      <c r="O70" s="33"/>
      <c r="P70" s="33"/>
      <c r="Q70" s="33"/>
    </row>
    <row r="71" spans="1:17" ht="15" customHeight="1">
      <c r="A71" s="441"/>
      <c r="B71" s="700"/>
      <c r="C71" s="52"/>
      <c r="D71" s="52"/>
      <c r="E71" s="299" t="s">
        <v>35</v>
      </c>
      <c r="F71" s="272">
        <v>11</v>
      </c>
      <c r="G71" s="272">
        <v>9.3000000000000007</v>
      </c>
      <c r="H71" s="42"/>
      <c r="I71" s="42"/>
      <c r="J71" s="42"/>
      <c r="K71" s="42"/>
      <c r="L71" s="33"/>
      <c r="M71" s="33"/>
      <c r="N71" s="33"/>
      <c r="O71" s="33"/>
      <c r="P71" s="33"/>
      <c r="Q71" s="33"/>
    </row>
    <row r="72" spans="1:17" ht="15" customHeight="1">
      <c r="A72" s="441"/>
      <c r="B72" s="700"/>
      <c r="C72" s="52"/>
      <c r="D72" s="52"/>
      <c r="E72" s="299" t="s">
        <v>48</v>
      </c>
      <c r="F72" s="272">
        <v>4</v>
      </c>
      <c r="G72" s="272">
        <v>4</v>
      </c>
      <c r="H72" s="42"/>
      <c r="I72" s="42"/>
      <c r="J72" s="42"/>
      <c r="K72" s="42"/>
      <c r="L72" s="33"/>
      <c r="M72" s="33"/>
      <c r="N72" s="33"/>
      <c r="O72" s="33"/>
      <c r="P72" s="33"/>
      <c r="Q72" s="33"/>
    </row>
    <row r="73" spans="1:17" ht="15" customHeight="1">
      <c r="A73" s="441"/>
      <c r="B73" s="700"/>
      <c r="C73" s="52"/>
      <c r="D73" s="52"/>
      <c r="E73" s="299" t="s">
        <v>57</v>
      </c>
      <c r="F73" s="272">
        <v>5.6</v>
      </c>
      <c r="G73" s="272">
        <v>5.6</v>
      </c>
      <c r="H73" s="42"/>
      <c r="I73" s="42"/>
      <c r="J73" s="42"/>
      <c r="K73" s="42"/>
      <c r="L73" s="33"/>
      <c r="M73" s="33"/>
      <c r="N73" s="33"/>
      <c r="O73" s="33"/>
      <c r="P73" s="33"/>
      <c r="Q73" s="33"/>
    </row>
    <row r="74" spans="1:17" ht="15" customHeight="1">
      <c r="A74" s="441"/>
      <c r="B74" s="700"/>
      <c r="C74" s="52"/>
      <c r="D74" s="52"/>
      <c r="E74" s="299" t="s">
        <v>38</v>
      </c>
      <c r="F74" s="272">
        <v>5</v>
      </c>
      <c r="G74" s="272">
        <v>5</v>
      </c>
      <c r="H74" s="42"/>
      <c r="I74" s="42"/>
      <c r="J74" s="42"/>
      <c r="K74" s="42"/>
      <c r="L74" s="33"/>
      <c r="M74" s="33"/>
      <c r="N74" s="33"/>
      <c r="O74" s="33"/>
      <c r="P74" s="33"/>
      <c r="Q74" s="33"/>
    </row>
    <row r="75" spans="1:17" ht="15" customHeight="1">
      <c r="A75" s="441"/>
      <c r="B75" s="700"/>
      <c r="C75" s="52"/>
      <c r="D75" s="52"/>
      <c r="E75" s="299" t="s">
        <v>65</v>
      </c>
      <c r="F75" s="272">
        <v>30</v>
      </c>
      <c r="G75" s="272">
        <v>30</v>
      </c>
      <c r="H75" s="42"/>
      <c r="I75" s="42"/>
      <c r="J75" s="42"/>
      <c r="K75" s="42"/>
      <c r="L75" s="33"/>
      <c r="M75" s="33"/>
      <c r="N75" s="33"/>
      <c r="O75" s="33"/>
      <c r="P75" s="33"/>
      <c r="Q75" s="33"/>
    </row>
    <row r="76" spans="1:17" ht="15" customHeight="1">
      <c r="A76" s="441">
        <v>22</v>
      </c>
      <c r="B76" s="685" t="s">
        <v>211</v>
      </c>
      <c r="C76" s="56"/>
      <c r="D76" s="73">
        <v>100</v>
      </c>
      <c r="E76" s="342" t="s">
        <v>61</v>
      </c>
      <c r="F76" s="272">
        <v>108</v>
      </c>
      <c r="G76" s="272">
        <v>91</v>
      </c>
      <c r="H76" s="158">
        <v>1</v>
      </c>
      <c r="I76" s="158">
        <v>10.199999999999999</v>
      </c>
      <c r="J76" s="158">
        <v>3.5</v>
      </c>
      <c r="K76" s="158">
        <v>110</v>
      </c>
      <c r="L76" s="33"/>
      <c r="M76" s="33"/>
      <c r="N76" s="33"/>
      <c r="O76" s="33"/>
      <c r="P76" s="33"/>
      <c r="Q76" s="33"/>
    </row>
    <row r="77" spans="1:17" ht="15" customHeight="1">
      <c r="A77" s="441"/>
      <c r="B77" s="685"/>
      <c r="C77" s="56"/>
      <c r="D77" s="73"/>
      <c r="E77" s="342" t="s">
        <v>38</v>
      </c>
      <c r="F77" s="272">
        <v>10</v>
      </c>
      <c r="G77" s="272">
        <v>10</v>
      </c>
      <c r="H77" s="36"/>
      <c r="I77" s="36"/>
      <c r="J77" s="36"/>
      <c r="K77" s="36"/>
      <c r="L77" s="33"/>
      <c r="M77" s="33"/>
      <c r="N77" s="33"/>
      <c r="O77" s="33"/>
      <c r="P77" s="33"/>
      <c r="Q77" s="33"/>
    </row>
    <row r="78" spans="1:17" ht="15" customHeight="1">
      <c r="A78" s="441">
        <v>407</v>
      </c>
      <c r="B78" s="465" t="s">
        <v>212</v>
      </c>
      <c r="C78" s="372"/>
      <c r="D78" s="73">
        <v>175</v>
      </c>
      <c r="E78" s="299" t="s">
        <v>71</v>
      </c>
      <c r="F78" s="272">
        <v>81</v>
      </c>
      <c r="G78" s="272">
        <v>72</v>
      </c>
      <c r="H78" s="382">
        <v>13.8</v>
      </c>
      <c r="I78" s="382">
        <v>14.4</v>
      </c>
      <c r="J78" s="382">
        <v>15.9</v>
      </c>
      <c r="K78" s="382">
        <v>248</v>
      </c>
      <c r="L78" s="33"/>
      <c r="M78" s="33"/>
      <c r="N78" s="33"/>
      <c r="O78" s="33"/>
      <c r="P78" s="33"/>
      <c r="Q78" s="33"/>
    </row>
    <row r="79" spans="1:17" ht="15" customHeight="1">
      <c r="A79" s="441"/>
      <c r="B79" s="465"/>
      <c r="C79" s="372"/>
      <c r="D79" s="73"/>
      <c r="E79" s="299" t="s">
        <v>38</v>
      </c>
      <c r="F79" s="272">
        <v>6</v>
      </c>
      <c r="G79" s="272">
        <v>6</v>
      </c>
      <c r="H79" s="36"/>
      <c r="I79" s="36"/>
      <c r="J79" s="36"/>
      <c r="K79" s="36"/>
      <c r="L79" s="33"/>
      <c r="M79" s="33"/>
      <c r="N79" s="33"/>
      <c r="O79" s="33"/>
      <c r="P79" s="33"/>
      <c r="Q79" s="33"/>
    </row>
    <row r="80" spans="1:17" ht="15" customHeight="1">
      <c r="A80" s="441"/>
      <c r="B80" s="465"/>
      <c r="C80" s="372"/>
      <c r="D80" s="73"/>
      <c r="E80" s="299" t="s">
        <v>34</v>
      </c>
      <c r="F80" s="282">
        <v>128.4</v>
      </c>
      <c r="G80" s="272">
        <v>96</v>
      </c>
      <c r="H80" s="120"/>
      <c r="I80" s="120"/>
      <c r="J80" s="120"/>
      <c r="K80" s="120"/>
      <c r="L80" s="33"/>
      <c r="M80" s="33"/>
      <c r="N80" s="33"/>
      <c r="O80" s="33"/>
      <c r="P80" s="33"/>
      <c r="Q80" s="33"/>
    </row>
    <row r="81" spans="1:17" ht="15" customHeight="1">
      <c r="A81" s="441"/>
      <c r="B81" s="465"/>
      <c r="C81" s="372"/>
      <c r="D81" s="73"/>
      <c r="E81" s="299" t="s">
        <v>36</v>
      </c>
      <c r="F81" s="272">
        <v>25.2</v>
      </c>
      <c r="G81" s="272">
        <v>20.399999999999999</v>
      </c>
      <c r="H81" s="120"/>
      <c r="I81" s="120"/>
      <c r="J81" s="120"/>
      <c r="K81" s="120"/>
      <c r="L81" s="33"/>
      <c r="M81" s="33"/>
      <c r="N81" s="33"/>
      <c r="O81" s="33"/>
      <c r="P81" s="33"/>
      <c r="Q81" s="33"/>
    </row>
    <row r="82" spans="1:17" ht="15" customHeight="1">
      <c r="A82" s="441"/>
      <c r="B82" s="465"/>
      <c r="C82" s="372"/>
      <c r="D82" s="73"/>
      <c r="E82" s="299" t="s">
        <v>37</v>
      </c>
      <c r="F82" s="272">
        <v>7.2</v>
      </c>
      <c r="G82" s="272">
        <v>7.2</v>
      </c>
      <c r="H82" s="120"/>
      <c r="I82" s="120"/>
      <c r="J82" s="120"/>
      <c r="K82" s="120"/>
      <c r="L82" s="33"/>
      <c r="M82" s="33"/>
      <c r="N82" s="33"/>
      <c r="O82" s="33"/>
      <c r="P82" s="33"/>
      <c r="Q82" s="33"/>
    </row>
    <row r="83" spans="1:17" ht="15" customHeight="1">
      <c r="A83" s="441"/>
      <c r="B83" s="465"/>
      <c r="C83" s="372"/>
      <c r="D83" s="73"/>
      <c r="E83" s="299" t="s">
        <v>35</v>
      </c>
      <c r="F83" s="272">
        <v>14.4</v>
      </c>
      <c r="G83" s="272">
        <v>12</v>
      </c>
      <c r="H83" s="120"/>
      <c r="I83" s="120"/>
      <c r="J83" s="120"/>
      <c r="K83" s="120"/>
      <c r="L83" s="33"/>
      <c r="M83" s="33"/>
      <c r="N83" s="33"/>
      <c r="O83" s="33"/>
      <c r="P83" s="33"/>
      <c r="Q83" s="33"/>
    </row>
    <row r="84" spans="1:17" ht="15" customHeight="1">
      <c r="A84" s="441"/>
      <c r="B84" s="465"/>
      <c r="C84" s="372"/>
      <c r="D84" s="73"/>
      <c r="E84" s="299" t="s">
        <v>57</v>
      </c>
      <c r="F84" s="272">
        <v>1.2</v>
      </c>
      <c r="G84" s="272">
        <v>1.2</v>
      </c>
      <c r="H84" s="120"/>
      <c r="I84" s="120"/>
      <c r="J84" s="120"/>
      <c r="K84" s="120"/>
      <c r="L84" s="33"/>
      <c r="M84" s="33"/>
      <c r="N84" s="33"/>
      <c r="O84" s="33"/>
      <c r="P84" s="33"/>
      <c r="Q84" s="33"/>
    </row>
    <row r="85" spans="1:17" ht="15" customHeight="1">
      <c r="A85" s="441">
        <v>418</v>
      </c>
      <c r="B85" s="685" t="s">
        <v>430</v>
      </c>
      <c r="C85" s="56"/>
      <c r="D85" s="73">
        <v>180</v>
      </c>
      <c r="E85" s="342" t="s">
        <v>63</v>
      </c>
      <c r="F85" s="272">
        <v>91</v>
      </c>
      <c r="G85" s="272">
        <v>180</v>
      </c>
      <c r="H85" s="382">
        <v>17.600000000000001</v>
      </c>
      <c r="I85" s="382">
        <v>5.4</v>
      </c>
      <c r="J85" s="382">
        <v>34.9</v>
      </c>
      <c r="K85" s="382">
        <v>258.3</v>
      </c>
      <c r="L85" s="33"/>
      <c r="M85" s="33"/>
      <c r="N85" s="33"/>
      <c r="O85" s="33"/>
      <c r="P85" s="33"/>
      <c r="Q85" s="33"/>
    </row>
    <row r="86" spans="1:17" ht="15" customHeight="1">
      <c r="A86" s="441"/>
      <c r="B86" s="685"/>
      <c r="C86" s="56"/>
      <c r="D86" s="73"/>
      <c r="E86" s="342" t="s">
        <v>30</v>
      </c>
      <c r="F86" s="272">
        <v>4.5</v>
      </c>
      <c r="G86" s="272">
        <v>4.5</v>
      </c>
      <c r="H86" s="33"/>
      <c r="I86" s="33"/>
      <c r="J86" s="33"/>
      <c r="K86" s="33"/>
      <c r="L86" s="33"/>
      <c r="M86" s="33"/>
      <c r="N86" s="33"/>
      <c r="O86" s="33"/>
      <c r="P86" s="33"/>
      <c r="Q86" s="33"/>
    </row>
  </sheetData>
  <mergeCells count="32">
    <mergeCell ref="A2:Q2"/>
    <mergeCell ref="B76:B77"/>
    <mergeCell ref="A4:A5"/>
    <mergeCell ref="E4:E5"/>
    <mergeCell ref="F4:K4"/>
    <mergeCell ref="C4:D4"/>
    <mergeCell ref="B35:B43"/>
    <mergeCell ref="A35:A43"/>
    <mergeCell ref="A58:A59"/>
    <mergeCell ref="A61:A65"/>
    <mergeCell ref="B61:B65"/>
    <mergeCell ref="A69:A75"/>
    <mergeCell ref="B69:B75"/>
    <mergeCell ref="B66:B68"/>
    <mergeCell ref="A66:A68"/>
    <mergeCell ref="A44:A53"/>
    <mergeCell ref="B85:B86"/>
    <mergeCell ref="A85:A86"/>
    <mergeCell ref="L4:Q4"/>
    <mergeCell ref="B20:E20"/>
    <mergeCell ref="B60:E60"/>
    <mergeCell ref="A19:A20"/>
    <mergeCell ref="A21:A25"/>
    <mergeCell ref="B21:B25"/>
    <mergeCell ref="B78:B84"/>
    <mergeCell ref="A76:A77"/>
    <mergeCell ref="A78:A84"/>
    <mergeCell ref="A54:A55"/>
    <mergeCell ref="B54:B55"/>
    <mergeCell ref="A26:A34"/>
    <mergeCell ref="B26:B34"/>
    <mergeCell ref="B44:B5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ведомость  7-11</vt:lpstr>
      <vt:lpstr>ведомость 12-18</vt:lpstr>
      <vt:lpstr>12день  </vt:lpstr>
      <vt:lpstr>11день  </vt:lpstr>
      <vt:lpstr>10день </vt:lpstr>
      <vt:lpstr>9 день </vt:lpstr>
      <vt:lpstr>8 день </vt:lpstr>
      <vt:lpstr>7 день </vt:lpstr>
      <vt:lpstr>6 день</vt:lpstr>
      <vt:lpstr>5 день </vt:lpstr>
      <vt:lpstr>4 день</vt:lpstr>
      <vt:lpstr>3 день</vt:lpstr>
      <vt:lpstr>2 день</vt:lpstr>
      <vt:lpstr>1 день</vt:lpstr>
      <vt:lpstr>БЖУ</vt:lpstr>
      <vt:lpstr>свод1</vt:lpstr>
      <vt:lpstr>свод  2</vt:lpstr>
      <vt:lpstr>прил 9</vt:lpstr>
      <vt:lpstr>прил.10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Открытие</dc:creator>
  <cp:lastModifiedBy>BoldyrevaOS</cp:lastModifiedBy>
  <cp:lastPrinted>2022-02-02T05:24:13Z</cp:lastPrinted>
  <dcterms:created xsi:type="dcterms:W3CDTF">2015-06-05T18:19:34Z</dcterms:created>
  <dcterms:modified xsi:type="dcterms:W3CDTF">2022-02-28T01:08:40Z</dcterms:modified>
</cp:coreProperties>
</file>